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<sst xmlns="http://schemas.openxmlformats.org/spreadsheetml/2006/main" count="181" uniqueCount="157">
  <si>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</si>
  <si>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</si>
  <si>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</si>
  <si>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</si>
  <si>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</si>
  <si>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</si>
  <si>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</si>
  <si>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</si>
  <si>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</si>
  <si>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</si>
  <si>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</si>
  <si>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</si>
  <si>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</si>
  <si>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</si>
  <si>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</si>
  <si>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</si>
  <si>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</si>
  <si>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</si>
  <si>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</si>
  <si>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</si>
  <si>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</si>
  <si>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</si>
  <si>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</si>
  <si>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</si>
  <si>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</si>
  <si>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</si>
  <si>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</si>
  <si>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</si>
  <si>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</si>
  <si>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</si>
  <si>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</si>
  <si>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</si>
  <si>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</si>
  <si>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</si>
  <si>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</si>
  <si>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</si>
  <si>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</si>
  <si>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</si>
  <si>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</si>
  <si>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</si>
  <si>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</si>
  <si>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</si>
  <si>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</si>
  <si>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</si>
  <si>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</si>
  <si>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</si>
  <si>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</si>
  <si>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</si>
  <si>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</si>
  <si>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</si>
  <si>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</si>
  <si>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</si>
  <si>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</si>
  <si>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</si>
  <si>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</si>
  <si>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</si>
  <si>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</si>
  <si>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</si>
  <si>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</si>
  <si>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</si>
  <si>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</si>
  <si>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</si>
  <si>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</si>
  <si>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</si>
  <si>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</si>
  <si>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</si>
  <si>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</si>
  <si>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</si>
  <si>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</si>
  <si>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</si>
  <si>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</si>
  <si>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</si>
  <si>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</si>
  <si>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</si>
  <si>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</si>
  <si>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</si>
  <si>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</si>
  <si>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</si>
  <si>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</si>
  <si>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</si>
  <si>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</si>
  <si>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</si>
  <si>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</si>
  <si>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</si>
  <si>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</si>
  <si>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</si>
  <si>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</si>
  <si>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</si>
  <si>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</si>
  <si>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</si>
  <si>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</si>
  <si>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</si>
  <si>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</si>
  <si>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</si>
  <si>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</si>
  <si>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</si>
  <si>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</si>
  <si>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</si>
  <si>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</si>
  <si>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</si>
  <si>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</si>
  <si>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</si>
  <si>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</si>
  <si>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</si>
  <si>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</si>
  <si>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</si>
  <si>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</si>
  <si>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</si>
  <si>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</si>
  <si>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</si>
  <si>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</si>
  <si>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</si>
  <si>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</si>
  <si>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</si>
  <si>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</si>
  <si>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</si>
  <si>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</si>
  <si>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</si>
  <si>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</si>
  <si>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</si>
  <si>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</si>
  <si>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</si>
  <si>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</si>
  <si>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</si>
  <si>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</si>
  <si>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</si>
  <si>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</si>
  <si>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</si>
  <si>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</si>
  <si>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</si>
  <si>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</si>
  <si>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</si>
  <si>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</si>
  <si>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февраля</t>
  </si>
  <si>
    <t>за   февраль  2020 г.</t>
  </si>
  <si>
    <t>ост.на 01.03</t>
  </si>
  <si>
    <t>прочистка канализации</t>
  </si>
  <si>
    <t>ремонт двери вых.на крышу, смена дв.ручек, петель</t>
  </si>
  <si>
    <t>лист оц.</t>
  </si>
  <si>
    <t>1 лист</t>
  </si>
  <si>
    <t>гвозди</t>
  </si>
  <si>
    <t>0,5кг</t>
  </si>
  <si>
    <t>петля</t>
  </si>
  <si>
    <t>2шт</t>
  </si>
  <si>
    <t>ручка</t>
  </si>
  <si>
    <t>установка номерных знаков</t>
  </si>
  <si>
    <t>номер дома</t>
  </si>
  <si>
    <t>1шт</t>
  </si>
  <si>
    <t xml:space="preserve">саморез </t>
  </si>
  <si>
    <t>дюбель</t>
  </si>
  <si>
    <t>ремонт кровли (договор) кв.58,74</t>
  </si>
  <si>
    <t>гидроизол</t>
  </si>
  <si>
    <t>газ-пропан</t>
  </si>
  <si>
    <t>мастика</t>
  </si>
  <si>
    <t>30рул.</t>
  </si>
  <si>
    <t>210кг</t>
  </si>
  <si>
    <t>10кг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</si>
</sst>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64" sqref="D64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10.21</v>
      </c>
      <c r="M20" s="33">
        <f>SUM(M6:M19)</f>
        <v>1686.5361954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v>4.83</v>
      </c>
      <c r="M24" s="32">
        <f aca="true" t="shared" si="1" ref="M24:M39">L24*126.87*1.302*1.15</f>
        <v>917.51863833</v>
      </c>
    </row>
    <row r="25" spans="1:13" ht="12.75">
      <c r="A25" t="s">
        <v>106</v>
      </c>
      <c r="J25" s="20">
        <v>2</v>
      </c>
      <c r="K25" s="20" t="s">
        <v>137</v>
      </c>
      <c r="L25" s="48">
        <v>6</v>
      </c>
      <c r="M25" s="32">
        <f t="shared" si="1"/>
        <v>1139.774706</v>
      </c>
    </row>
    <row r="26" spans="1:13" ht="12.75">
      <c r="A26" t="s">
        <v>107</v>
      </c>
      <c r="J26" s="20">
        <v>3</v>
      </c>
      <c r="K26" s="20" t="s">
        <v>145</v>
      </c>
      <c r="L26" s="48">
        <v>1.15</v>
      </c>
      <c r="M26" s="32">
        <f t="shared" si="1"/>
        <v>218.45681864999997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150</v>
      </c>
      <c r="L27" s="42"/>
      <c r="M27" s="32">
        <v>91476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51749.41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49030.34</v>
      </c>
      <c r="J40" s="20"/>
      <c r="K40" s="29" t="s">
        <v>57</v>
      </c>
      <c r="L40" s="28">
        <f>SUM(L24:L37)</f>
        <v>11.98</v>
      </c>
      <c r="M40" s="33">
        <f>SUM(M24:M39)</f>
        <v>93751.75016298</v>
      </c>
    </row>
    <row r="41" spans="2:11" ht="12.75">
      <c r="B41" t="s">
        <v>8</v>
      </c>
      <c r="F41" s="9">
        <f>F40/F39</f>
        <v>0.9474569854999312</v>
      </c>
      <c r="K41" s="1" t="s">
        <v>61</v>
      </c>
    </row>
    <row r="42" spans="1:13" ht="12.75">
      <c r="A42" t="s">
        <v>130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50435.34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48">
        <v>812.36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f>0.5*77.58</f>
        <v>38.79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2*39</f>
        <v>78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144</v>
      </c>
      <c r="L47" s="25" t="s">
        <v>143</v>
      </c>
      <c r="M47" s="25">
        <f>2*52.6</f>
        <v>105.2</v>
      </c>
    </row>
    <row r="48" spans="1:13" ht="12.75">
      <c r="A48" t="s">
        <v>12</v>
      </c>
      <c r="F48" s="11">
        <f>6097.52*1.302</f>
        <v>7938.971040000001</v>
      </c>
      <c r="J48" s="20">
        <v>5</v>
      </c>
      <c r="K48" s="20" t="s">
        <v>146</v>
      </c>
      <c r="L48" s="25" t="s">
        <v>147</v>
      </c>
      <c r="M48" s="48">
        <v>279.39</v>
      </c>
    </row>
    <row r="49" spans="1:13" ht="12.75">
      <c r="A49" s="6" t="s">
        <v>15</v>
      </c>
      <c r="F49" s="5">
        <f>3000*1.302</f>
        <v>3906</v>
      </c>
      <c r="J49" s="20">
        <v>6</v>
      </c>
      <c r="K49" s="20" t="s">
        <v>148</v>
      </c>
      <c r="L49" s="25"/>
      <c r="M49" s="25">
        <v>9.12</v>
      </c>
    </row>
    <row r="50" spans="1:13" ht="12.75">
      <c r="A50" s="57" t="s">
        <v>82</v>
      </c>
      <c r="B50" s="49"/>
      <c r="C50" s="49"/>
      <c r="D50" s="49"/>
      <c r="E50" s="58">
        <v>0</v>
      </c>
      <c r="F50" s="58">
        <f>E50*E32</f>
        <v>0</v>
      </c>
      <c r="J50" s="20">
        <v>7</v>
      </c>
      <c r="K50" s="20" t="s">
        <v>149</v>
      </c>
      <c r="L50" s="25"/>
      <c r="M50" s="25">
        <v>2.4</v>
      </c>
    </row>
    <row r="51" spans="1:13" ht="12.75">
      <c r="A51" s="4" t="s">
        <v>33</v>
      </c>
      <c r="F51" s="31">
        <f>F48+F49+F50</f>
        <v>11844.97104</v>
      </c>
      <c r="J51" s="20">
        <v>8</v>
      </c>
      <c r="K51" s="20" t="s">
        <v>151</v>
      </c>
      <c r="L51" s="25" t="s">
        <v>154</v>
      </c>
      <c r="M51" s="25">
        <f>30*532.41</f>
        <v>15972.3</v>
      </c>
    </row>
    <row r="52" spans="1:13" ht="12.75">
      <c r="A52" s="4" t="s">
        <v>16</v>
      </c>
      <c r="J52" s="20">
        <v>9</v>
      </c>
      <c r="K52" s="20" t="s">
        <v>152</v>
      </c>
      <c r="L52" s="25" t="s">
        <v>155</v>
      </c>
      <c r="M52" s="25">
        <f>210*20.9</f>
        <v>4389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10</v>
      </c>
      <c r="K53" s="20" t="s">
        <v>153</v>
      </c>
      <c r="L53" s="25" t="s">
        <v>156</v>
      </c>
      <c r="M53" s="25">
        <f>10*472</f>
        <v>4720</v>
      </c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224982</v>
      </c>
      <c r="D57">
        <v>229360</v>
      </c>
      <c r="E57">
        <v>3474</v>
      </c>
      <c r="F57" s="34">
        <f>C57/D57*E57</f>
        <v>3407.688646668992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1686.5361954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93751.75016298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26406.559999999998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0.19</v>
      </c>
      <c r="E64" t="s">
        <v>14</v>
      </c>
      <c r="F64" s="11">
        <f>B64*D64</f>
        <v>660.0600000000001</v>
      </c>
      <c r="J64" s="20">
        <v>21</v>
      </c>
      <c r="K64" s="20"/>
      <c r="L64" s="25"/>
      <c r="M64" s="25"/>
    </row>
    <row r="65" spans="1:13" ht="12.75">
      <c r="A65" s="49" t="s">
        <v>131</v>
      </c>
      <c r="B65" s="49"/>
      <c r="C65" s="49"/>
      <c r="D65" s="50"/>
      <c r="E65" s="49"/>
      <c r="F65" s="50">
        <v>0</v>
      </c>
      <c r="J65" s="20">
        <v>22</v>
      </c>
      <c r="K65" s="20"/>
      <c r="L65" s="25"/>
      <c r="M65" s="25"/>
    </row>
    <row r="66" spans="1:13" ht="12.75">
      <c r="A66" s="49" t="s">
        <v>83</v>
      </c>
      <c r="B66" s="49"/>
      <c r="C66" s="49"/>
      <c r="D66" s="50">
        <v>0</v>
      </c>
      <c r="E66" s="49"/>
      <c r="F66" s="50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126693.79500504897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0.23</v>
      </c>
      <c r="E69" t="s">
        <v>14</v>
      </c>
      <c r="F69" s="11">
        <f>B69*D69</f>
        <v>799.02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</v>
      </c>
      <c r="E72" t="s">
        <v>14</v>
      </c>
      <c r="F72" s="11">
        <f>B72*D72</f>
        <v>3474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4273.02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2.23</v>
      </c>
      <c r="E76" t="s">
        <v>14</v>
      </c>
      <c r="F76" s="11">
        <f>B76*D76</f>
        <v>7747.0199999999995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7747.0199999999995</v>
      </c>
      <c r="J77" s="20"/>
      <c r="K77" s="20"/>
      <c r="L77" s="30" t="s">
        <v>64</v>
      </c>
      <c r="M77" s="33">
        <f>SUM(M44:M76)</f>
        <v>26406.559999999998</v>
      </c>
    </row>
    <row r="78" spans="1:6" ht="12.75">
      <c r="A78" s="59" t="s">
        <v>77</v>
      </c>
      <c r="B78" s="49"/>
      <c r="C78" s="49"/>
      <c r="D78" s="58">
        <v>0</v>
      </c>
      <c r="E78" s="49"/>
      <c r="F78" s="60">
        <f>D78*E32</f>
        <v>0</v>
      </c>
    </row>
    <row r="79" spans="1:6" ht="12.75">
      <c r="A79" s="1" t="s">
        <v>32</v>
      </c>
      <c r="B79" s="1"/>
      <c r="F79" s="31">
        <f>F51+F55+F67+F73+F77+F78</f>
        <v>150558.80604504896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8732.410750612838</v>
      </c>
    </row>
    <row r="81" spans="1:6" ht="12.75">
      <c r="A81" s="1"/>
      <c r="B81" s="35" t="s">
        <v>127</v>
      </c>
      <c r="C81" s="35"/>
      <c r="D81" s="1"/>
      <c r="E81" s="55"/>
      <c r="F81" s="56">
        <v>2760</v>
      </c>
    </row>
    <row r="82" spans="1:6" ht="12.75">
      <c r="A82" s="1"/>
      <c r="B82" s="35" t="s">
        <v>128</v>
      </c>
      <c r="C82" s="35"/>
      <c r="D82" s="1"/>
      <c r="E82" s="55"/>
      <c r="F82" s="56">
        <v>390.82</v>
      </c>
    </row>
    <row r="83" spans="1:6" ht="12.75">
      <c r="A83" s="1"/>
      <c r="B83" s="35" t="s">
        <v>129</v>
      </c>
      <c r="C83" s="35"/>
      <c r="D83" s="1"/>
      <c r="E83" s="55"/>
      <c r="F83" s="56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164480.41679566182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43862</v>
      </c>
      <c r="C86" s="39">
        <v>-506171</v>
      </c>
      <c r="D86" s="44">
        <f>F43</f>
        <v>50435.34</v>
      </c>
      <c r="E86" s="44">
        <f>F84</f>
        <v>164480.41679566182</v>
      </c>
      <c r="F86" s="45">
        <f>C86+D86-E86</f>
        <v>-620216.0767956618</v>
      </c>
    </row>
    <row r="88" spans="1:6" ht="13.5" thickBot="1">
      <c r="A88" t="s">
        <v>111</v>
      </c>
      <c r="C88" s="52">
        <v>43862</v>
      </c>
      <c r="D88" s="8" t="s">
        <v>112</v>
      </c>
      <c r="E88" s="52">
        <v>43890</v>
      </c>
      <c r="F88" t="s">
        <v>113</v>
      </c>
    </row>
    <row r="89" spans="1:7" ht="13.5" thickBot="1">
      <c r="A89" t="s">
        <v>114</v>
      </c>
      <c r="F89" s="53">
        <f>E86</f>
        <v>164480.41679566182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2020-05-13T12:37:56Z</dcterms:modified>
  <cp:category/>
  <cp:version/>
  <cp:contentType/>
  <cp:contentStatus/>
</cp:coreProperties>
</file>