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<sst xmlns="http://schemas.openxmlformats.org/spreadsheetml/2006/main" count="167" uniqueCount="144">
  <si>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</si>
  <si>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</si>
  <si>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</si>
  <si>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</si>
  <si>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</si>
  <si>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</si>
  <si>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</si>
  <si>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</si>
  <si>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</si>
  <si>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</si>
  <si>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</si>
  <si>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</si>
  <si>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</si>
  <si>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</si>
  <si>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</si>
  <si>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</si>
  <si>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</si>
  <si>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</si>
  <si>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</si>
  <si>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</si>
  <si>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</si>
  <si>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</si>
  <si>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</si>
  <si>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</si>
  <si>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</si>
  <si>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</si>
  <si>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</si>
  <si>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</si>
  <si>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</si>
  <si>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</si>
  <si>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</si>
  <si>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</si>
  <si>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</si>
  <si>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</si>
  <si>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</si>
  <si>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</si>
  <si>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</si>
  <si>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</si>
  <si>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</si>
  <si>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</si>
  <si>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</si>
  <si>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</si>
  <si>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</si>
  <si>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</si>
  <si>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</si>
  <si>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</si>
  <si>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</si>
  <si>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</si>
  <si>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</si>
  <si>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</si>
  <si>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</si>
  <si>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</si>
  <si>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</si>
  <si>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</si>
  <si>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</si>
  <si>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</si>
  <si>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</si>
  <si>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</si>
  <si>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</si>
  <si>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</si>
  <si>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</si>
  <si>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</si>
  <si>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</si>
  <si>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</si>
  <si>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</si>
  <si>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</si>
  <si>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</si>
  <si>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</si>
  <si>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</si>
  <si>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</si>
  <si>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</si>
  <si>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</si>
  <si>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</si>
  <si>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</si>
  <si>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</si>
  <si>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</si>
  <si>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</si>
  <si>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</si>
  <si>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</si>
  <si>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</si>
  <si>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</si>
  <si>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</si>
  <si>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</si>
  <si>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</si>
  <si>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</si>
  <si>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</si>
  <si>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</si>
  <si>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</si>
  <si>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</si>
  <si>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</si>
  <si>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</si>
  <si>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</si>
  <si>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</si>
  <si>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</si>
  <si>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</si>
  <si>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</si>
  <si>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</si>
  <si>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</si>
  <si>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</si>
  <si>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</si>
  <si>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</si>
  <si>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</si>
  <si>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</si>
  <si>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</si>
  <si>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</si>
  <si>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</si>
  <si>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</si>
  <si>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</si>
  <si>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</si>
  <si>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</si>
  <si>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</si>
  <si>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</si>
  <si>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</si>
  <si>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</si>
  <si>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</si>
  <si>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</si>
  <si>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</si>
  <si>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</si>
  <si>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</si>
  <si>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</si>
  <si>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</si>
  <si>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</si>
  <si>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</si>
  <si>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</si>
  <si>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</si>
  <si>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</si>
  <si>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</si>
  <si>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</si>
  <si>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</si>
  <si>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</si>
  <si>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</si>
  <si>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</si>
  <si>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</si>
  <si>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</si>
  <si>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</si>
  <si>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</si>
  <si>
    <t>смена труб д 20 м/пл (1мп) кв.4</t>
  </si>
  <si>
    <t>труба д 20 м/пл</t>
  </si>
  <si>
    <t>1мп</t>
  </si>
  <si>
    <t>цанга</t>
  </si>
  <si>
    <t>2шт</t>
  </si>
  <si>
    <t>замок</t>
  </si>
  <si>
    <t>1шт</t>
  </si>
  <si>
    <t xml:space="preserve">смена замка (1шт)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</si>
</sst>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9">
      <selection activeCell="L26" sqref="L2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12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1645.43226372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838.35712296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23.509999999999998</v>
      </c>
      <c r="M20" s="34">
        <f>SUM(M6:M19)</f>
        <v>4902.92934348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1.55</v>
      </c>
      <c r="M24" s="33">
        <f>L24*160.174*1.15*1.302</f>
        <v>371.73422181</v>
      </c>
    </row>
    <row r="25" spans="1:13" ht="12.75">
      <c r="A25" t="s">
        <v>107</v>
      </c>
      <c r="J25" s="20">
        <v>2</v>
      </c>
      <c r="K25" s="20" t="s">
        <v>143</v>
      </c>
      <c r="L25" s="47">
        <v>1.07</v>
      </c>
      <c r="M25" s="33">
        <f aca="true" t="shared" si="1" ref="M25:M36">L25*160.174*1.15*1.302</f>
        <v>256.616527314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2.62</v>
      </c>
      <c r="M37" s="34">
        <f>SUM(M24:M36)</f>
        <v>628.350749124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41200.81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42003.31</v>
      </c>
      <c r="J41" s="20">
        <v>1</v>
      </c>
      <c r="K41" s="20" t="s">
        <v>137</v>
      </c>
      <c r="L41" s="25" t="s">
        <v>138</v>
      </c>
      <c r="M41" s="25">
        <v>114</v>
      </c>
    </row>
    <row r="42" spans="2:15" ht="12.75">
      <c r="B42" t="s">
        <v>8</v>
      </c>
      <c r="F42" s="9">
        <f>F41/F40</f>
        <v>1.0194777724030184</v>
      </c>
      <c r="J42" s="20">
        <v>2</v>
      </c>
      <c r="K42" s="20" t="s">
        <v>139</v>
      </c>
      <c r="L42" s="47" t="s">
        <v>140</v>
      </c>
      <c r="M42" s="25">
        <f>2*191.54</f>
        <v>383.08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141</v>
      </c>
      <c r="L43" s="25" t="s">
        <v>142</v>
      </c>
      <c r="M43" s="25">
        <f>323.07</f>
        <v>323.07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43053.31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3779*1.302</f>
        <v>4920.258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62">
        <v>0.94</v>
      </c>
      <c r="F51" s="63">
        <f>E51*E33</f>
        <v>2804.866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9891.652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820.15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0.5</v>
      </c>
      <c r="E56" t="s">
        <v>14</v>
      </c>
      <c r="F56" s="11">
        <f>B56*D56</f>
        <v>499.6</v>
      </c>
    </row>
    <row r="57" spans="1:6" ht="12.75">
      <c r="A57" s="4" t="s">
        <v>17</v>
      </c>
      <c r="B57" s="10"/>
      <c r="C57" s="10"/>
      <c r="F57" s="32">
        <f>SUM(F54:F56)</f>
        <v>499.6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305312</v>
      </c>
      <c r="D59">
        <v>224780.8</v>
      </c>
      <c r="E59">
        <v>2983.9</v>
      </c>
      <c r="F59" s="35">
        <f>C59/D59*E59</f>
        <v>4052.928349752292</v>
      </c>
    </row>
    <row r="60" spans="1:6" ht="12.75">
      <c r="A60" t="s">
        <v>20</v>
      </c>
      <c r="F60" s="35">
        <f>M20</f>
        <v>4902.92934348</v>
      </c>
    </row>
    <row r="61" spans="1:6" ht="12.75">
      <c r="A61" t="s">
        <v>21</v>
      </c>
      <c r="F61" s="11">
        <f>M37</f>
        <v>628.350749124</v>
      </c>
    </row>
    <row r="62" spans="1:6" ht="12.75">
      <c r="A62" t="s">
        <v>72</v>
      </c>
      <c r="F62" s="5">
        <f>1*600*1.302</f>
        <v>781.2</v>
      </c>
    </row>
    <row r="63" spans="1:6" ht="12.75">
      <c r="A63" t="s">
        <v>22</v>
      </c>
      <c r="F63" s="5">
        <f>M54</f>
        <v>820.15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0.43</v>
      </c>
      <c r="E66" t="s">
        <v>14</v>
      </c>
      <c r="F66" s="11">
        <f>B66*D66</f>
        <v>1283.077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12468.635442356292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1.58</v>
      </c>
      <c r="E74" t="s">
        <v>14</v>
      </c>
      <c r="F74" s="11">
        <f>B74*D74</f>
        <v>4714.562000000001</v>
      </c>
    </row>
    <row r="75" spans="1:6" ht="12.75">
      <c r="A75" s="4" t="s">
        <v>29</v>
      </c>
      <c r="F75" s="32">
        <f>F71+F74</f>
        <v>5430.698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3.04</v>
      </c>
      <c r="E78" t="s">
        <v>14</v>
      </c>
      <c r="F78" s="11">
        <f>B78*D78</f>
        <v>9071.056</v>
      </c>
    </row>
    <row r="79" spans="1:6" ht="12.75">
      <c r="A79" s="4" t="s">
        <v>31</v>
      </c>
      <c r="F79" s="32">
        <f>SUM(F78)</f>
        <v>9071.056</v>
      </c>
    </row>
    <row r="80" spans="1:6" ht="12.75">
      <c r="A80" s="60" t="s">
        <v>77</v>
      </c>
      <c r="B80" s="50"/>
      <c r="C80" s="50"/>
      <c r="D80" s="59">
        <v>2.12</v>
      </c>
      <c r="E80" s="50"/>
      <c r="F80" s="61">
        <f>D80*E33</f>
        <v>6325.868</v>
      </c>
    </row>
    <row r="81" spans="1:6" ht="12.75">
      <c r="A81" s="1" t="s">
        <v>32</v>
      </c>
      <c r="B81" s="1"/>
      <c r="F81" s="32">
        <f>F52+F57+F69+F75+F79+F80</f>
        <v>43687.5094423563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2533.8755476566653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48180.44499001297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44531</v>
      </c>
      <c r="C88" s="40">
        <v>-111833</v>
      </c>
      <c r="D88" s="43">
        <f>F44</f>
        <v>43053.31</v>
      </c>
      <c r="E88" s="43">
        <f>F86</f>
        <v>48180.44499001297</v>
      </c>
      <c r="F88" s="44">
        <f>C88+D88-E88</f>
        <v>-116960.13499001297</v>
      </c>
    </row>
    <row r="90" spans="1:6" ht="13.5" thickBot="1">
      <c r="A90" t="s">
        <v>112</v>
      </c>
      <c r="C90" s="53">
        <v>44136</v>
      </c>
      <c r="D90" s="8" t="s">
        <v>113</v>
      </c>
      <c r="E90" s="53">
        <v>44165</v>
      </c>
      <c r="F90" t="s">
        <v>114</v>
      </c>
    </row>
    <row r="91" spans="1:7" ht="13.5" thickBot="1">
      <c r="A91" t="s">
        <v>115</v>
      </c>
      <c r="F91" s="54">
        <f>E88</f>
        <v>48180.44499001297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2021-03-23T10:57:33Z</dcterms:modified>
  <cp:category/>
  <cp:version/>
  <cp:contentType/>
  <cp:contentStatus/>
</cp:coreProperties>
</file>