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<sst xmlns="http://schemas.openxmlformats.org/spreadsheetml/2006/main" count="180" uniqueCount="153">
  <si>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</si>
  <si>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</si>
  <si>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</si>
  <si>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</si>
  <si>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</si>
  <si>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</si>
  <si>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</si>
  <si>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</si>
  <si>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</si>
  <si>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</si>
  <si>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</si>
  <si>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</si>
  <si>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</si>
  <si>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</si>
  <si>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</si>
  <si>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</si>
  <si>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</si>
  <si>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</si>
  <si>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</si>
  <si>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</si>
  <si>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</si>
  <si>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</si>
  <si>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</si>
  <si>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</si>
  <si>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</si>
  <si>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</si>
  <si>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</si>
  <si>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</si>
  <si>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</si>
  <si>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</si>
  <si>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</si>
  <si>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</si>
  <si>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</si>
  <si>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</si>
  <si>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</si>
  <si>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</si>
  <si>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</si>
  <si>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</si>
  <si>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</si>
  <si>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</si>
  <si>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</si>
  <si>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</si>
  <si>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</si>
  <si>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</si>
  <si>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</si>
  <si>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</si>
  <si>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</si>
  <si>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</si>
  <si>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</si>
  <si>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</si>
  <si>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</si>
  <si>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</si>
  <si>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</si>
  <si>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</si>
  <si>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</si>
  <si>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</si>
  <si>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</si>
  <si>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</si>
  <si>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</si>
  <si>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</si>
  <si>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</si>
  <si>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</si>
  <si>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</si>
  <si>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</si>
  <si>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</si>
  <si>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</si>
  <si>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</si>
  <si>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</si>
  <si>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</si>
  <si>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</si>
  <si>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</si>
  <si>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</si>
  <si>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</si>
  <si>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</si>
  <si>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</si>
  <si>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</si>
  <si>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</si>
  <si>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</si>
  <si>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</si>
  <si>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</si>
  <si>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</si>
  <si>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</si>
  <si>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</si>
  <si>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</si>
  <si>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</si>
  <si>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</si>
  <si>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</si>
  <si>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</si>
  <si>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</si>
  <si>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</si>
  <si>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</si>
  <si>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</si>
  <si>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</si>
  <si>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</si>
  <si>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</si>
  <si>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</si>
  <si>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</si>
  <si>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</si>
  <si>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</si>
  <si>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</si>
  <si>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</si>
  <si>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</si>
  <si>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</si>
  <si>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</si>
  <si>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</si>
  <si>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</si>
  <si>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</si>
  <si>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</si>
  <si>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</si>
  <si>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</si>
  <si>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</si>
  <si>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</si>
  <si>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</si>
  <si>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</si>
  <si>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</si>
  <si>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</si>
  <si>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</si>
  <si>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</si>
  <si>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</si>
  <si>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</si>
  <si>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</si>
  <si>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</si>
  <si>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</si>
  <si>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</si>
  <si>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</si>
  <si>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</si>
  <si>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</si>
  <si>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</si>
  <si>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</si>
  <si>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</si>
  <si>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</si>
  <si>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</si>
  <si>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2020г.</t>
  </si>
  <si>
    <t>августа</t>
  </si>
  <si>
    <t>за   август  2020 г.</t>
  </si>
  <si>
    <t>ост.на 01.09</t>
  </si>
  <si>
    <t xml:space="preserve">окраска эл.узла </t>
  </si>
  <si>
    <t>краска синяя</t>
  </si>
  <si>
    <t>1,2кг</t>
  </si>
  <si>
    <t>смена ламп (3шт) п-д 2</t>
  </si>
  <si>
    <t>лампа</t>
  </si>
  <si>
    <t>3шт</t>
  </si>
  <si>
    <t>смена труб д 25 п.пр. (4мп) кв.12</t>
  </si>
  <si>
    <t>труба д 25 п.пр.</t>
  </si>
  <si>
    <t>4мп</t>
  </si>
  <si>
    <t>муфта 25</t>
  </si>
  <si>
    <t>4шт</t>
  </si>
  <si>
    <t>5шт</t>
  </si>
  <si>
    <t>тройник 25</t>
  </si>
  <si>
    <t>2шт</t>
  </si>
  <si>
    <t>уголок 25</t>
  </si>
  <si>
    <t>американка 25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</si>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</sst>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8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2139.68758248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1564.09911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24.57</v>
      </c>
      <c r="M20" s="34">
        <f>SUM(M6:M19)</f>
        <v>5123.988684360001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v>2.33</v>
      </c>
      <c r="M24" s="33">
        <f aca="true" t="shared" si="1" ref="M24:M34">L24*160.174*1.302*1.15</f>
        <v>558.800475366</v>
      </c>
    </row>
    <row r="25" spans="1:13" ht="12.75">
      <c r="A25" t="s">
        <v>113</v>
      </c>
      <c r="J25" s="35">
        <v>2</v>
      </c>
      <c r="K25" s="36" t="s">
        <v>139</v>
      </c>
      <c r="L25" s="53">
        <v>0.21</v>
      </c>
      <c r="M25" s="33">
        <f t="shared" si="1"/>
        <v>50.363991342000006</v>
      </c>
    </row>
    <row r="26" spans="1:13" ht="12.75">
      <c r="A26" t="s">
        <v>114</v>
      </c>
      <c r="J26" s="35">
        <v>3</v>
      </c>
      <c r="K26" s="36" t="s">
        <v>142</v>
      </c>
      <c r="L26" s="53">
        <f>0.04*184.3</f>
        <v>7.372000000000001</v>
      </c>
      <c r="M26" s="33">
        <f t="shared" si="1"/>
        <v>1768.0159246344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9.912</v>
      </c>
      <c r="M35" s="34">
        <f>SUM(M24:M34)</f>
        <v>2377.1803913424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137</v>
      </c>
      <c r="L39" s="25" t="s">
        <v>138</v>
      </c>
      <c r="M39" s="25">
        <v>159.68</v>
      </c>
    </row>
    <row r="40" spans="1:13" ht="12.75">
      <c r="A40" s="2" t="s">
        <v>6</v>
      </c>
      <c r="F40" s="11">
        <v>50290.79</v>
      </c>
      <c r="J40" s="20">
        <v>2</v>
      </c>
      <c r="K40" s="20" t="s">
        <v>140</v>
      </c>
      <c r="L40" s="25" t="s">
        <v>141</v>
      </c>
      <c r="M40" s="25">
        <f>3*15.8</f>
        <v>47.400000000000006</v>
      </c>
    </row>
    <row r="41" spans="1:13" ht="12.75">
      <c r="A41" t="s">
        <v>7</v>
      </c>
      <c r="F41" s="5">
        <v>47090.53</v>
      </c>
      <c r="J41" s="20">
        <v>3</v>
      </c>
      <c r="K41" s="20" t="s">
        <v>143</v>
      </c>
      <c r="L41" s="25" t="s">
        <v>144</v>
      </c>
      <c r="M41" s="25">
        <f>4*83</f>
        <v>332</v>
      </c>
    </row>
    <row r="42" spans="2:13" ht="12.75">
      <c r="B42" t="s">
        <v>8</v>
      </c>
      <c r="F42" s="9">
        <f>F41/F40</f>
        <v>0.9363648890780996</v>
      </c>
      <c r="J42" s="20">
        <v>4</v>
      </c>
      <c r="K42" s="20" t="s">
        <v>145</v>
      </c>
      <c r="L42" s="25" t="s">
        <v>146</v>
      </c>
      <c r="M42" s="25">
        <f>4*51.5</f>
        <v>206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20">
        <v>5</v>
      </c>
      <c r="K43" s="20" t="s">
        <v>148</v>
      </c>
      <c r="L43" s="25" t="s">
        <v>149</v>
      </c>
      <c r="M43" s="25">
        <v>14.02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60813.061</v>
      </c>
      <c r="J44" s="20">
        <v>6</v>
      </c>
      <c r="K44" s="20" t="s">
        <v>145</v>
      </c>
      <c r="L44" s="25" t="s">
        <v>149</v>
      </c>
      <c r="M44" s="25">
        <f>2*38.4</f>
        <v>76.8</v>
      </c>
    </row>
    <row r="45" spans="10:13" ht="12.75">
      <c r="J45" s="20">
        <v>7</v>
      </c>
      <c r="K45" s="20" t="s">
        <v>150</v>
      </c>
      <c r="L45" s="25" t="s">
        <v>147</v>
      </c>
      <c r="M45" s="25">
        <f>5*6</f>
        <v>30</v>
      </c>
    </row>
    <row r="46" spans="2:13" ht="12.75">
      <c r="B46" s="1" t="s">
        <v>10</v>
      </c>
      <c r="C46" s="1"/>
      <c r="J46" s="20">
        <v>8</v>
      </c>
      <c r="K46" s="20" t="s">
        <v>151</v>
      </c>
      <c r="L46" s="25" t="s">
        <v>149</v>
      </c>
      <c r="M46" s="25">
        <f>2*126</f>
        <v>252</v>
      </c>
    </row>
    <row r="47" spans="10:13" ht="12.75">
      <c r="J47" s="20">
        <v>9</v>
      </c>
      <c r="K47" s="57" t="s">
        <v>148</v>
      </c>
      <c r="L47" s="25" t="s">
        <v>152</v>
      </c>
      <c r="M47" s="25">
        <v>12.08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11625.52*1.302</f>
        <v>15136.42704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20">
        <v>12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74</v>
      </c>
      <c r="F52" s="32">
        <f>F49+F50+F51</f>
        <v>17844.587040000002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304687</v>
      </c>
      <c r="D58">
        <v>224780.8</v>
      </c>
      <c r="E58">
        <v>3654.2</v>
      </c>
      <c r="F58" s="37">
        <f>C58/D58*E58</f>
        <v>4953.213243301919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5123.988684360001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2377.1803913424</v>
      </c>
      <c r="J60" s="20"/>
      <c r="K60" s="20"/>
      <c r="L60" s="31" t="s">
        <v>63</v>
      </c>
      <c r="M60" s="28">
        <f>SUM(M39:M59)</f>
        <v>1129.98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22</v>
      </c>
      <c r="F62" s="5">
        <f>M60</f>
        <v>1129.98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0.48</v>
      </c>
      <c r="E65" t="s">
        <v>14</v>
      </c>
      <c r="F65" s="11">
        <f>B65*D65</f>
        <v>1754.8799999999999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16120.442319004318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1.2</v>
      </c>
      <c r="E73" t="s">
        <v>14</v>
      </c>
      <c r="F73" s="11">
        <f>B73*D73</f>
        <v>4387.2</v>
      </c>
    </row>
    <row r="74" spans="1:6" ht="12.75">
      <c r="A74" s="4" t="s">
        <v>29</v>
      </c>
      <c r="F74" s="32">
        <f>F70+F73</f>
        <v>5264.639999999999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2.48</v>
      </c>
      <c r="E77" t="s">
        <v>14</v>
      </c>
      <c r="F77" s="11">
        <f>B77*D77</f>
        <v>9066.88</v>
      </c>
    </row>
    <row r="78" spans="1:6" ht="12.75">
      <c r="A78" s="4" t="s">
        <v>31</v>
      </c>
      <c r="F78" s="32">
        <f>SUM(F77)</f>
        <v>9066.88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48296.54935900432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2801.1998628222505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2543.8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53933.739221826574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44044</v>
      </c>
      <c r="C87" s="42">
        <v>73252</v>
      </c>
      <c r="D87" s="45">
        <f>F44</f>
        <v>60813.061</v>
      </c>
      <c r="E87" s="45">
        <f>F85</f>
        <v>53933.739221826574</v>
      </c>
      <c r="F87" s="46">
        <f>C87+D87-E87</f>
        <v>80131.32177817341</v>
      </c>
    </row>
    <row r="89" spans="1:6" ht="13.5" thickBot="1">
      <c r="A89" t="s">
        <v>86</v>
      </c>
      <c r="C89" s="51">
        <v>44044</v>
      </c>
      <c r="D89" s="8" t="s">
        <v>87</v>
      </c>
      <c r="E89" s="51">
        <v>44073</v>
      </c>
      <c r="F89" t="s">
        <v>88</v>
      </c>
    </row>
    <row r="90" spans="1:7" ht="13.5" thickBot="1">
      <c r="A90" t="s">
        <v>89</v>
      </c>
      <c r="F90" s="52">
        <f>E87</f>
        <v>53933.739221826574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2017-08-21T12:44:58Z</cp:lastPrinted>
  <dcterms:created xsi:type="dcterms:W3CDTF">2008-08-18T07:30:19Z</dcterms:created>
  <dcterms:modified xsi:type="dcterms:W3CDTF">2020-12-14T06:37:06Z</dcterms:modified>
  <cp:category/>
  <cp:version/>
  <cp:contentType/>
  <cp:contentStatus/>
</cp:coreProperties>
</file>