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<sst xmlns="http://schemas.openxmlformats.org/spreadsheetml/2006/main" count="162" uniqueCount="139">
  <si>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</si>
  <si>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</si>
  <si>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</si>
  <si>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</si>
  <si>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</si>
  <si>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</si>
  <si>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</si>
  <si>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</si>
  <si>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</si>
  <si>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</si>
  <si>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</si>
  <si>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</si>
  <si>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</si>
  <si>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</si>
  <si>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</si>
  <si>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</si>
  <si>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</si>
  <si>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</si>
  <si>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</si>
  <si>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</si>
  <si>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</si>
  <si>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</si>
  <si>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</si>
  <si>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</si>
  <si>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</si>
  <si>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</si>
  <si>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</si>
  <si>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</si>
  <si>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</si>
  <si>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</si>
  <si>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</si>
  <si>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</si>
  <si>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</si>
  <si>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</si>
  <si>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</si>
  <si>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</si>
  <si>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</si>
  <si>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</si>
  <si>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</si>
  <si>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</si>
  <si>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</si>
  <si>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</si>
  <si>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</si>
  <si>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</si>
  <si>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</si>
  <si>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</si>
  <si>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</si>
  <si>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</si>
  <si>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</si>
  <si>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</si>
  <si>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</si>
  <si>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</si>
  <si>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</si>
  <si>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</si>
  <si>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</si>
  <si>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</si>
  <si>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</si>
  <si>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</si>
  <si>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</si>
  <si>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</si>
  <si>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</si>
  <si>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</si>
  <si>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</si>
  <si>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</si>
  <si>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</si>
  <si>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</si>
  <si>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</si>
  <si>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</si>
  <si>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</si>
  <si>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</si>
  <si>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</si>
  <si>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</si>
  <si>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</si>
  <si>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</si>
  <si>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</si>
  <si>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</si>
  <si>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</si>
  <si>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</si>
  <si>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</si>
  <si>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</si>
  <si>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</si>
  <si>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</si>
  <si>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</si>
  <si>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</si>
  <si>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</si>
  <si>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</si>
  <si>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</si>
  <si>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</si>
  <si>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</si>
  <si>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</si>
  <si>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</si>
  <si>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</si>
  <si>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</si>
  <si>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</si>
  <si>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</si>
  <si>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</si>
  <si>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</si>
  <si>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</si>
  <si>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</si>
  <si>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</si>
  <si>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</si>
  <si>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</si>
  <si>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</si>
  <si>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</si>
  <si>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</si>
  <si>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</si>
  <si>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</si>
  <si>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</si>
  <si>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</si>
  <si>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</si>
  <si>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</si>
  <si>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</si>
  <si>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</si>
  <si>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</si>
  <si>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</si>
  <si>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</si>
  <si>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</si>
  <si>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</si>
  <si>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</si>
  <si>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</si>
  <si>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</si>
  <si>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</si>
  <si>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</si>
  <si>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</si>
  <si>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</si>
  <si>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</si>
  <si>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</si>
  <si>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</si>
  <si>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</si>
  <si>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</si>
  <si>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</si>
  <si>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</si>
  <si>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(Спарк,комстар,видикон)</t>
  </si>
  <si>
    <t>августа</t>
  </si>
  <si>
    <t>за   август  2019 г.</t>
  </si>
  <si>
    <t>ост.на 01.09</t>
  </si>
  <si>
    <t>смена ламп (4шт) п-д 4</t>
  </si>
  <si>
    <t>лампа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</si>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</sst>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1.9</v>
      </c>
      <c r="M6" s="34">
        <f>L6*126.87*1.302</f>
        <v>313.851006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449.30249280000004</v>
      </c>
    </row>
    <row r="14" spans="1:13" ht="12.75">
      <c r="A14" t="s">
        <v>97</v>
      </c>
      <c r="J14" s="20">
        <v>5</v>
      </c>
      <c r="K14" s="19" t="s">
        <v>50</v>
      </c>
      <c r="L14" s="25">
        <v>7.37</v>
      </c>
      <c r="M14" s="34">
        <f t="shared" si="0"/>
        <v>1217.4115338000001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1651.8474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297.332532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127</v>
      </c>
      <c r="J20" s="20"/>
      <c r="K20" s="27" t="s">
        <v>58</v>
      </c>
      <c r="L20" s="28">
        <f>SUM(L6:L19)</f>
        <v>24.290000000000003</v>
      </c>
      <c r="M20" s="33">
        <f>SUM(M6:M19)</f>
        <v>4012.3373346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0.28</v>
      </c>
      <c r="M24" s="32">
        <f>L24*126.87*1.302*1.15</f>
        <v>53.189486280000004</v>
      </c>
    </row>
    <row r="25" spans="1:13" ht="12.75">
      <c r="A25" t="s">
        <v>107</v>
      </c>
      <c r="J25" s="43">
        <v>2</v>
      </c>
      <c r="K25" s="20"/>
      <c r="L25" s="34"/>
      <c r="M25" s="32">
        <f aca="true" t="shared" si="1" ref="M25:M34">L25*126.87*1.302*1.15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0.28</v>
      </c>
      <c r="M35" s="33">
        <f>SUM(M24:M34)</f>
        <v>53.189486280000004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4*12.06</f>
        <v>48.24</v>
      </c>
    </row>
    <row r="40" spans="1:13" ht="12.75">
      <c r="A40" s="2" t="s">
        <v>6</v>
      </c>
      <c r="F40" s="11">
        <f>39676.32-1172.38</f>
        <v>38503.94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35248.69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0.91545670391134</v>
      </c>
      <c r="J42" s="20">
        <v>4</v>
      </c>
      <c r="K42" s="20"/>
      <c r="L42" s="25"/>
      <c r="M42" s="25"/>
    </row>
    <row r="43" spans="1:13" ht="12.75">
      <c r="A43" t="s">
        <v>132</v>
      </c>
      <c r="F43" s="5">
        <f>250+250+105</f>
        <v>605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35853.69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5728.8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5918.298000000001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48.24</v>
      </c>
    </row>
    <row r="56" spans="1:6" ht="12.75">
      <c r="A56" s="4" t="s">
        <v>17</v>
      </c>
      <c r="B56" s="10"/>
      <c r="C56" s="10"/>
      <c r="F56" s="31">
        <f>SUM(F54:F55)</f>
        <v>5918.298000000001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241335</v>
      </c>
      <c r="D58">
        <v>229360</v>
      </c>
      <c r="E58">
        <v>2665.9</v>
      </c>
      <c r="F58" s="35">
        <f>C58/D58*E58</f>
        <v>2805.087968695501</v>
      </c>
    </row>
    <row r="59" spans="1:6" ht="12.75">
      <c r="A59" t="s">
        <v>20</v>
      </c>
      <c r="F59" s="35">
        <f>M20</f>
        <v>4012.3373346</v>
      </c>
    </row>
    <row r="60" spans="1:6" ht="12.75">
      <c r="A60" t="s">
        <v>21</v>
      </c>
      <c r="F60" s="11">
        <f>M35</f>
        <v>53.189486280000004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48.24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0.6</v>
      </c>
      <c r="E65" t="s">
        <v>14</v>
      </c>
      <c r="F65" s="11">
        <f>B65*D65</f>
        <v>1599.54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8518.3947895755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0.19</v>
      </c>
      <c r="E70" t="s">
        <v>14</v>
      </c>
      <c r="F70" s="11">
        <f>B70*D70</f>
        <v>506.521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1.06</v>
      </c>
      <c r="E73" t="s">
        <v>14</v>
      </c>
      <c r="F73" s="11">
        <f>B73*D73</f>
        <v>2825.8540000000003</v>
      </c>
    </row>
    <row r="74" spans="1:6" ht="12.75">
      <c r="A74" s="4" t="s">
        <v>29</v>
      </c>
      <c r="F74" s="31">
        <f>F70+F73</f>
        <v>3332.3750000000005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2.13</v>
      </c>
      <c r="E77" t="s">
        <v>14</v>
      </c>
      <c r="F77" s="11">
        <f>B77*D77</f>
        <v>5678.367</v>
      </c>
    </row>
    <row r="78" spans="1:6" ht="12.75">
      <c r="A78" s="4" t="s">
        <v>32</v>
      </c>
      <c r="F78" s="31">
        <f>SUM(F77)</f>
        <v>5678.367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29176.2347895755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1692.221617795379</v>
      </c>
      <c r="G81" s="7"/>
      <c r="H81" s="7"/>
      <c r="I81" s="7"/>
    </row>
    <row r="82" spans="1:9" ht="12.75">
      <c r="A82" s="1"/>
      <c r="B82" s="37" t="s">
        <v>128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129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130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32760.06640737088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43678</v>
      </c>
      <c r="C87" s="41">
        <v>49123</v>
      </c>
      <c r="D87" s="46">
        <f>F44</f>
        <v>35853.69</v>
      </c>
      <c r="E87" s="46">
        <f>F85</f>
        <v>32760.06640737088</v>
      </c>
      <c r="F87" s="47">
        <f>C87+D87-E87</f>
        <v>52216.62359262913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43678</v>
      </c>
      <c r="D89" s="8" t="s">
        <v>112</v>
      </c>
      <c r="E89" s="57">
        <v>43708</v>
      </c>
      <c r="F89" t="s">
        <v>113</v>
      </c>
    </row>
    <row r="90" spans="1:7" ht="13.5" thickBot="1">
      <c r="A90" t="s">
        <v>114</v>
      </c>
      <c r="F90" s="58">
        <f>E87</f>
        <v>32760.06640737088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2019-11-08T06:40:53Z</dcterms:modified>
  <cp:category/>
  <cp:version/>
  <cp:contentType/>
  <cp:contentStatus/>
</cp:coreProperties>
</file>