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<sst xmlns="http://schemas.openxmlformats.org/spreadsheetml/2006/main" count="166" uniqueCount="143">
  <si>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</si>
  <si>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</si>
  <si>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</si>
  <si>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</si>
  <si>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</si>
  <si>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</si>
  <si>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</si>
  <si>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</si>
  <si>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</si>
  <si>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</si>
  <si>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</si>
  <si>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</si>
  <si>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</si>
  <si>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</si>
  <si>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</si>
  <si>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</si>
  <si>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</si>
  <si>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</si>
  <si>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</si>
  <si>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</si>
  <si>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</si>
  <si>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</si>
  <si>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</si>
  <si>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</si>
  <si>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</si>
  <si>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</si>
  <si>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</si>
  <si>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</si>
  <si>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</si>
  <si>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</si>
  <si>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</si>
  <si>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</si>
  <si>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</si>
  <si>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</si>
  <si>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</si>
  <si>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</si>
  <si>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</si>
  <si>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</si>
  <si>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</si>
  <si>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</si>
  <si>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</si>
  <si>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</si>
  <si>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</si>
  <si>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</si>
  <si>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</si>
  <si>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</si>
  <si>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</si>
  <si>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</si>
  <si>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</si>
  <si>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</si>
  <si>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</si>
  <si>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</si>
  <si>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</si>
  <si>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</si>
  <si>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</si>
  <si>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</si>
  <si>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</si>
  <si>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</si>
  <si>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</si>
  <si>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</si>
  <si>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</si>
  <si>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</si>
  <si>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</si>
  <si>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</si>
  <si>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</si>
  <si>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</si>
  <si>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</si>
  <si>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</si>
  <si>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</si>
  <si>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</si>
  <si>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</si>
  <si>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</si>
  <si>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</si>
  <si>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</si>
  <si>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</si>
  <si>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</si>
  <si>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</si>
  <si>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</si>
  <si>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</si>
  <si>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</si>
  <si>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</si>
  <si>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</si>
  <si>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</si>
  <si>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</si>
  <si>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</si>
  <si>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</si>
  <si>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</si>
  <si>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</si>
  <si>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</si>
  <si>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</si>
  <si>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</si>
  <si>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</si>
  <si>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</si>
  <si>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</si>
  <si>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</si>
  <si>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</si>
  <si>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</si>
  <si>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</si>
  <si>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</si>
  <si>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</si>
  <si>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</si>
  <si>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</si>
  <si>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</si>
  <si>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</si>
  <si>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</si>
  <si>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</si>
  <si>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</si>
  <si>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</si>
  <si>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</si>
  <si>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</si>
  <si>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</si>
  <si>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</si>
  <si>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</si>
  <si>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</si>
  <si>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</si>
  <si>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</si>
  <si>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</si>
  <si>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</si>
  <si>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</si>
  <si>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</si>
  <si>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</si>
  <si>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</si>
  <si>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</si>
  <si>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</si>
  <si>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</si>
  <si>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</si>
  <si>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</si>
  <si>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</si>
  <si>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</si>
  <si>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</si>
  <si>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</si>
  <si>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</si>
  <si>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</si>
  <si>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</si>
  <si>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Страховка</t>
  </si>
  <si>
    <t>2019 г.</t>
  </si>
  <si>
    <t>1.2 Арендаторы  (Спарк, Медиа-Маркет,интер-тел,ростел.комстар,видикон)</t>
  </si>
  <si>
    <t>декабря</t>
  </si>
  <si>
    <t>за   декабрь  2019 г.</t>
  </si>
  <si>
    <t>ост.на 01.01</t>
  </si>
  <si>
    <t xml:space="preserve">смена ламп (20шт) </t>
  </si>
  <si>
    <t>лампа</t>
  </si>
  <si>
    <t>20шт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</si>
</sst>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12</v>
      </c>
      <c r="K2" s="5" t="s">
        <v>138</v>
      </c>
    </row>
    <row r="3" spans="1:13" ht="12.75">
      <c r="A3" t="s">
        <v>89</v>
      </c>
      <c r="J3" s="14" t="s">
        <v>35</v>
      </c>
      <c r="K3" s="52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7">
        <f>L6*126.87*1.302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0</v>
      </c>
      <c r="M9" s="47">
        <f t="shared" si="0"/>
        <v>0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7">
        <f t="shared" si="0"/>
        <v>703.6869924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7">
        <f t="shared" si="0"/>
        <v>350.19164880000005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0</v>
      </c>
      <c r="M17" s="47">
        <f t="shared" si="0"/>
        <v>0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7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7">
        <f t="shared" si="0"/>
        <v>82.59237</v>
      </c>
    </row>
    <row r="20" spans="1:13" ht="12.75">
      <c r="A20" t="s">
        <v>105</v>
      </c>
      <c r="J20" s="20"/>
      <c r="K20" s="27" t="s">
        <v>57</v>
      </c>
      <c r="L20" s="28">
        <f>SUM(L6:L19)</f>
        <v>6.88</v>
      </c>
      <c r="M20" s="34">
        <f>SUM(M6:M19)</f>
        <v>1136.4710112</v>
      </c>
    </row>
    <row r="21" spans="1:11" ht="12.75">
      <c r="A21" t="s">
        <v>130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 t="s">
        <v>140</v>
      </c>
      <c r="L24" s="25">
        <f>0.2*7.1</f>
        <v>1.42</v>
      </c>
      <c r="M24" s="33">
        <f aca="true" t="shared" si="1" ref="M24:M35">L24*126.87*1.302*1.15</f>
        <v>269.74668041999996</v>
      </c>
    </row>
    <row r="25" spans="1:13" ht="12.75">
      <c r="A25" t="s">
        <v>109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110</v>
      </c>
      <c r="J26" s="20">
        <v>3</v>
      </c>
      <c r="K26" s="20"/>
      <c r="L26" s="47"/>
      <c r="M26" s="33">
        <f t="shared" si="1"/>
        <v>0</v>
      </c>
    </row>
    <row r="27" spans="1:13" ht="12.75">
      <c r="A27" s="49" t="s">
        <v>111</v>
      </c>
      <c r="B27" s="49"/>
      <c r="C27" s="49"/>
      <c r="D27" s="49"/>
      <c r="E27" s="49"/>
      <c r="F27" s="49"/>
      <c r="G27" s="49"/>
      <c r="J27" s="20">
        <v>4</v>
      </c>
      <c r="K27" s="20"/>
      <c r="L27" s="47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7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1.42</v>
      </c>
      <c r="M36" s="34">
        <f>SUM(M24:M35)</f>
        <v>269.74668041999996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63367.17</v>
      </c>
      <c r="J40" s="20">
        <v>1</v>
      </c>
      <c r="K40" s="20" t="s">
        <v>141</v>
      </c>
      <c r="L40" s="25" t="s">
        <v>142</v>
      </c>
      <c r="M40" s="25">
        <f>20*25.6</f>
        <v>512</v>
      </c>
    </row>
    <row r="41" spans="1:13" ht="12.75">
      <c r="A41" t="s">
        <v>7</v>
      </c>
      <c r="F41" s="5">
        <v>55571.64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0.8769784101136282</v>
      </c>
      <c r="J42" s="20">
        <v>3</v>
      </c>
      <c r="K42" s="20"/>
      <c r="L42" s="25"/>
      <c r="M42" s="25"/>
    </row>
    <row r="43" spans="1:13" ht="12.75">
      <c r="A43" s="7" t="s">
        <v>136</v>
      </c>
      <c r="B43" s="7"/>
      <c r="C43" s="7"/>
      <c r="D43" s="7"/>
      <c r="E43" s="7"/>
      <c r="F43" s="5">
        <f>250+100+400+400+250+105</f>
        <v>1505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57076.64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3450*1.302</f>
        <v>4491.900000000001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3300*1.302</f>
        <v>4296.6</v>
      </c>
      <c r="J50" s="20">
        <v>11</v>
      </c>
      <c r="K50" s="20"/>
      <c r="L50" s="25"/>
      <c r="M50" s="25"/>
    </row>
    <row r="51" spans="1:13" ht="12.75">
      <c r="A51" s="58" t="s">
        <v>86</v>
      </c>
      <c r="B51" s="59"/>
      <c r="C51" s="59"/>
      <c r="D51" s="59"/>
      <c r="E51" s="60">
        <v>0.43</v>
      </c>
      <c r="F51" s="61">
        <f>E51*E33</f>
        <v>1366.325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10154.825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0.1</v>
      </c>
      <c r="E55" t="s">
        <v>14</v>
      </c>
      <c r="F55" s="5">
        <f>B55*D55</f>
        <v>51.2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51.2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48" t="s">
        <v>134</v>
      </c>
      <c r="B59" s="55"/>
      <c r="C59" s="48"/>
      <c r="D59" s="56"/>
      <c r="E59" s="48"/>
      <c r="F59" s="56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512</v>
      </c>
    </row>
    <row r="62" spans="1:13" ht="12.75">
      <c r="A62" t="s">
        <v>18</v>
      </c>
      <c r="C62" s="48">
        <v>240839</v>
      </c>
      <c r="D62">
        <v>229360</v>
      </c>
      <c r="E62">
        <v>3177.5</v>
      </c>
      <c r="F62" s="35">
        <f>C62/D62*E62</f>
        <v>3336.5273914370423</v>
      </c>
      <c r="J62" s="44"/>
      <c r="K62" s="44"/>
      <c r="L62" s="45"/>
      <c r="M62" s="46"/>
    </row>
    <row r="63" spans="1:6" ht="12.75">
      <c r="A63" t="s">
        <v>19</v>
      </c>
      <c r="F63" s="35">
        <f>M20</f>
        <v>1136.4710112</v>
      </c>
    </row>
    <row r="64" spans="1:6" ht="12.75">
      <c r="A64" t="s">
        <v>20</v>
      </c>
      <c r="F64" s="11">
        <f>M36</f>
        <v>269.74668041999996</v>
      </c>
    </row>
    <row r="65" spans="1:6" ht="12.75">
      <c r="A65" t="s">
        <v>74</v>
      </c>
      <c r="F65" s="5">
        <f>2*600*1.302</f>
        <v>1562.4</v>
      </c>
    </row>
    <row r="66" spans="1:6" ht="12.75">
      <c r="A66" t="s">
        <v>21</v>
      </c>
      <c r="F66" s="11">
        <f>M61</f>
        <v>512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0.22</v>
      </c>
      <c r="E69" t="s">
        <v>14</v>
      </c>
      <c r="F69" s="11">
        <f>B69*D69</f>
        <v>699.05</v>
      </c>
    </row>
    <row r="70" spans="1:6" ht="12.75">
      <c r="A70" s="48" t="s">
        <v>80</v>
      </c>
      <c r="B70" s="48"/>
      <c r="C70" s="48"/>
      <c r="D70" s="57"/>
      <c r="E70" s="48"/>
      <c r="F70" s="57">
        <v>0</v>
      </c>
    </row>
    <row r="71" spans="1:6" ht="12.75">
      <c r="A71" s="59" t="s">
        <v>87</v>
      </c>
      <c r="B71" s="59"/>
      <c r="C71" s="59"/>
      <c r="D71" s="61">
        <v>0.32</v>
      </c>
      <c r="E71" s="59"/>
      <c r="F71" s="61">
        <f>D71*E33</f>
        <v>1016.8000000000001</v>
      </c>
    </row>
    <row r="72" spans="1:6" ht="12.75">
      <c r="A72" s="4" t="s">
        <v>24</v>
      </c>
      <c r="B72" s="10"/>
      <c r="C72" s="10"/>
      <c r="F72" s="32">
        <f>SUM(F62:F71)</f>
        <v>8532.995083057043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0.23</v>
      </c>
      <c r="E74" t="s">
        <v>14</v>
      </c>
      <c r="F74" s="11">
        <f>B74*D74</f>
        <v>730.825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0.91</v>
      </c>
      <c r="E77" t="s">
        <v>14</v>
      </c>
      <c r="F77" s="11">
        <f>B77*D77</f>
        <v>2891.525</v>
      </c>
    </row>
    <row r="78" spans="1:6" ht="12.75">
      <c r="A78" s="4" t="s">
        <v>28</v>
      </c>
      <c r="F78" s="32">
        <f>F74+F77</f>
        <v>3622.3500000000004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2.23</v>
      </c>
      <c r="E81" t="s">
        <v>14</v>
      </c>
      <c r="F81" s="11">
        <f>B81*D81</f>
        <v>7085.825</v>
      </c>
    </row>
    <row r="82" spans="1:9" ht="12.75">
      <c r="A82" s="4" t="s">
        <v>31</v>
      </c>
      <c r="F82" s="8">
        <f>SUM(F81)</f>
        <v>7085.825</v>
      </c>
      <c r="I82" s="7"/>
    </row>
    <row r="83" spans="1:6" ht="12.75">
      <c r="A83" s="62" t="s">
        <v>79</v>
      </c>
      <c r="B83" s="59"/>
      <c r="C83" s="59"/>
      <c r="D83" s="60">
        <v>2.05</v>
      </c>
      <c r="E83" s="59"/>
      <c r="F83" s="63">
        <f>D83*E33</f>
        <v>6513.874999999999</v>
      </c>
    </row>
    <row r="84" spans="1:6" ht="12.75">
      <c r="A84" s="1" t="s">
        <v>32</v>
      </c>
      <c r="B84" s="1"/>
      <c r="F84" s="32">
        <f>F52+F56+F60+F72+F78+F82+F83</f>
        <v>42266.07008305704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2451.4320648173084</v>
      </c>
    </row>
    <row r="86" spans="1:6" ht="12.75">
      <c r="A86" s="1"/>
      <c r="B86" s="36" t="s">
        <v>131</v>
      </c>
      <c r="C86" s="36"/>
      <c r="D86" s="1"/>
      <c r="E86" s="53"/>
      <c r="F86" s="54">
        <v>8790.6</v>
      </c>
    </row>
    <row r="87" spans="1:6" ht="12.75">
      <c r="A87" s="1"/>
      <c r="B87" s="36" t="s">
        <v>132</v>
      </c>
      <c r="C87" s="36"/>
      <c r="D87" s="1"/>
      <c r="E87" s="53"/>
      <c r="F87" s="54">
        <v>467.35</v>
      </c>
    </row>
    <row r="88" spans="1:6" ht="12.75">
      <c r="A88" s="1"/>
      <c r="B88" s="36" t="s">
        <v>133</v>
      </c>
      <c r="C88" s="36"/>
      <c r="D88" s="1"/>
      <c r="E88" s="53"/>
      <c r="F88" s="54">
        <v>2454.83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56430.28214787435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44166</v>
      </c>
      <c r="C91" s="40">
        <v>-168112</v>
      </c>
      <c r="D91" s="42">
        <f>F44</f>
        <v>57076.64</v>
      </c>
      <c r="E91" s="42">
        <f>F89</f>
        <v>56430.28214787435</v>
      </c>
      <c r="F91" s="43">
        <f>C91+D91-E91</f>
        <v>-167465.64214787434</v>
      </c>
    </row>
    <row r="93" spans="1:6" ht="13.5" thickBot="1">
      <c r="A93" t="s">
        <v>115</v>
      </c>
      <c r="C93" s="50">
        <v>43800</v>
      </c>
      <c r="D93" s="8" t="s">
        <v>116</v>
      </c>
      <c r="E93" s="50">
        <v>43830</v>
      </c>
      <c r="F93" t="s">
        <v>117</v>
      </c>
    </row>
    <row r="94" spans="1:7" ht="13.5" thickBot="1">
      <c r="A94" t="s">
        <v>118</v>
      </c>
      <c r="F94" s="51">
        <f>E91</f>
        <v>56430.28214787435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2020-02-13T12:33:34Z</dcterms:modified>
  <cp:category/>
  <cp:version/>
  <cp:contentType/>
  <cp:contentStatus/>
</cp:coreProperties>
</file>