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<sst xmlns="http://schemas.openxmlformats.org/spreadsheetml/2006/main" count="158" uniqueCount="135">
  <si>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</si>
  <si>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</si>
  <si>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</si>
  <si>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</si>
  <si>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</si>
  <si>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</si>
  <si>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</si>
  <si>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</si>
  <si>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</si>
  <si>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</si>
  <si>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</si>
  <si>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</si>
  <si>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</si>
  <si>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</si>
  <si>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</si>
  <si>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</si>
  <si>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</si>
  <si>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</si>
  <si>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</si>
  <si>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</si>
  <si>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</si>
  <si>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</si>
  <si>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</si>
  <si>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</si>
  <si>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</si>
  <si>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</si>
  <si>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</si>
  <si>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</si>
  <si>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</si>
  <si>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</si>
  <si>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</si>
  <si>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</si>
  <si>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</si>
  <si>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</si>
  <si>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</si>
  <si>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</si>
  <si>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</si>
  <si>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</si>
  <si>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</si>
  <si>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</si>
  <si>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</si>
  <si>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</si>
  <si>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</si>
  <si>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</si>
  <si>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</si>
  <si>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</si>
  <si>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</si>
  <si>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</si>
  <si>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</si>
  <si>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</si>
  <si>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</si>
  <si>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</si>
  <si>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</si>
  <si>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</si>
  <si>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</si>
  <si>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</si>
  <si>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</si>
  <si>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</si>
  <si>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</si>
  <si>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</si>
  <si>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</si>
  <si>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</si>
  <si>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</si>
  <si>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</si>
  <si>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</si>
  <si>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</si>
  <si>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</si>
  <si>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</si>
  <si>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</si>
  <si>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</si>
  <si>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</si>
  <si>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</si>
  <si>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</si>
  <si>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</si>
  <si>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</si>
  <si>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</si>
  <si>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</si>
  <si>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</si>
  <si>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</si>
  <si>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</si>
  <si>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</si>
  <si>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</si>
  <si>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</si>
  <si>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</si>
  <si>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</si>
  <si>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</si>
  <si>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</si>
  <si>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</si>
  <si>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</si>
  <si>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</si>
  <si>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</si>
  <si>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</si>
  <si>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</si>
  <si>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</si>
  <si>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</si>
  <si>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</si>
  <si>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</si>
  <si>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</si>
  <si>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</si>
  <si>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</si>
  <si>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</si>
  <si>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</si>
  <si>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</si>
  <si>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</si>
  <si>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</si>
  <si>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</si>
  <si>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</si>
  <si>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</si>
  <si>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</si>
  <si>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</si>
  <si>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</si>
  <si>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</si>
  <si>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</si>
  <si>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</si>
  <si>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</si>
  <si>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</si>
  <si>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</si>
  <si>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</si>
  <si>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</si>
  <si>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</si>
  <si>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</si>
  <si>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</si>
  <si>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</si>
  <si>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</si>
  <si>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</si>
  <si>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</si>
  <si>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</si>
  <si>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</si>
  <si>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</si>
  <si>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</si>
  <si>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</si>
  <si>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</si>
  <si>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ноября</t>
  </si>
  <si>
    <t>за   ноябрь  2019 г.</t>
  </si>
  <si>
    <t>ост.на 01.12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</si>
</sst>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7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4" sqref="D54:D77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11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1">
        <f>L6*126.87*1.302</f>
        <v>0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51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5.74</v>
      </c>
      <c r="M11" s="51">
        <f t="shared" si="0"/>
        <v>948.1604076000001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51">
        <f t="shared" si="0"/>
        <v>376.6212072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51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51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2.87</v>
      </c>
      <c r="M16" s="51">
        <f t="shared" si="0"/>
        <v>474.08020380000005</v>
      </c>
    </row>
    <row r="17" spans="5:13" ht="12.75">
      <c r="E17" t="s">
        <v>99</v>
      </c>
      <c r="J17" s="15" t="s">
        <v>53</v>
      </c>
      <c r="K17" s="26" t="s">
        <v>81</v>
      </c>
      <c r="L17" s="21">
        <v>6</v>
      </c>
      <c r="M17" s="51">
        <f t="shared" si="0"/>
        <v>991.1084400000001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51">
        <f t="shared" si="0"/>
        <v>178.39951920000004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51">
        <f t="shared" si="0"/>
        <v>82.59237</v>
      </c>
    </row>
    <row r="20" spans="1:13" ht="12.75">
      <c r="A20" t="s">
        <v>102</v>
      </c>
      <c r="J20" s="20"/>
      <c r="K20" s="27" t="s">
        <v>57</v>
      </c>
      <c r="L20" s="28">
        <f>SUM(L6:L19)</f>
        <v>18.47</v>
      </c>
      <c r="M20" s="34">
        <f>SUM(M6:M19)</f>
        <v>3050.9621478000004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/>
      <c r="L24" s="58"/>
      <c r="M24" s="33">
        <f>L24*126.87*1.302*1.15</f>
        <v>0</v>
      </c>
    </row>
    <row r="25" spans="1:13" ht="12.75">
      <c r="A25" t="s">
        <v>106</v>
      </c>
      <c r="J25" s="36">
        <v>2</v>
      </c>
      <c r="K25" s="35"/>
      <c r="L25" s="58"/>
      <c r="M25" s="33">
        <f>L25*126.87*1.302*1.15</f>
        <v>0</v>
      </c>
    </row>
    <row r="26" spans="1:13" ht="12.75">
      <c r="A26" t="s">
        <v>107</v>
      </c>
      <c r="J26" s="36">
        <v>3</v>
      </c>
      <c r="K26" s="35"/>
      <c r="L26" s="58"/>
      <c r="M26" s="33">
        <f aca="true" t="shared" si="1" ref="M26:M32">L26*126.87*1.302*1.15</f>
        <v>0</v>
      </c>
    </row>
    <row r="27" spans="1:13" ht="12.75">
      <c r="A27" s="55" t="s">
        <v>108</v>
      </c>
      <c r="B27" s="55"/>
      <c r="C27" s="55"/>
      <c r="D27" s="55"/>
      <c r="E27" s="55"/>
      <c r="F27" s="55"/>
      <c r="G27" s="55"/>
      <c r="J27" s="36">
        <v>4</v>
      </c>
      <c r="K27" s="35"/>
      <c r="L27" s="61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36">
        <v>5</v>
      </c>
      <c r="K28" s="35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36">
        <v>6</v>
      </c>
      <c r="K29" s="35"/>
      <c r="L29" s="23"/>
      <c r="M29" s="33">
        <f t="shared" si="1"/>
        <v>0</v>
      </c>
    </row>
    <row r="30" spans="10:13" ht="12.75">
      <c r="J30" s="36">
        <v>7</v>
      </c>
      <c r="K30" s="35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20"/>
      <c r="K33" s="30" t="s">
        <v>57</v>
      </c>
      <c r="L33" s="28">
        <f>SUM(L24:L32)</f>
        <v>0</v>
      </c>
      <c r="M33" s="34">
        <f>SUM(M24:M32)</f>
        <v>0</v>
      </c>
    </row>
    <row r="34" spans="1:11" ht="12.75">
      <c r="A34" t="s">
        <v>2</v>
      </c>
      <c r="E34">
        <v>203.5</v>
      </c>
      <c r="F34" t="s">
        <v>65</v>
      </c>
      <c r="K34" s="1" t="s">
        <v>61</v>
      </c>
    </row>
    <row r="35" spans="1:13" ht="12.75">
      <c r="A35" t="s">
        <v>3</v>
      </c>
      <c r="J35" s="22" t="s">
        <v>35</v>
      </c>
      <c r="K35" s="22"/>
      <c r="L35" s="22" t="s">
        <v>62</v>
      </c>
      <c r="M35" s="22" t="s">
        <v>41</v>
      </c>
    </row>
    <row r="36" spans="1:13" ht="12.75">
      <c r="A36" t="s">
        <v>4</v>
      </c>
      <c r="E36">
        <v>235.6</v>
      </c>
      <c r="F36" t="s">
        <v>65</v>
      </c>
      <c r="J36" s="23" t="s">
        <v>36</v>
      </c>
      <c r="K36" s="23" t="s">
        <v>37</v>
      </c>
      <c r="L36" s="23"/>
      <c r="M36" s="23" t="s">
        <v>63</v>
      </c>
    </row>
    <row r="37" spans="10:13" ht="12.75">
      <c r="J37" s="20">
        <v>1</v>
      </c>
      <c r="K37" s="20"/>
      <c r="L37" s="25"/>
      <c r="M37" s="25"/>
    </row>
    <row r="38" spans="2:13" ht="12.75">
      <c r="B38" s="1" t="s">
        <v>5</v>
      </c>
      <c r="C38" s="1"/>
      <c r="J38" s="20">
        <v>2</v>
      </c>
      <c r="K38" s="20"/>
      <c r="L38" s="25"/>
      <c r="M38" s="25"/>
    </row>
    <row r="39" spans="10:13" ht="12.75">
      <c r="J39" s="20">
        <v>3</v>
      </c>
      <c r="K39" s="20"/>
      <c r="L39" s="25"/>
      <c r="M39" s="25"/>
    </row>
    <row r="40" spans="1:13" ht="12.75">
      <c r="A40" s="2" t="s">
        <v>6</v>
      </c>
      <c r="F40" s="11">
        <v>28642.37</v>
      </c>
      <c r="J40" s="20">
        <v>4</v>
      </c>
      <c r="K40" s="20"/>
      <c r="L40" s="25"/>
      <c r="M40" s="25"/>
    </row>
    <row r="41" spans="1:13" ht="12.75">
      <c r="A41" t="s">
        <v>7</v>
      </c>
      <c r="F41" s="5">
        <v>26208</v>
      </c>
      <c r="J41" s="20">
        <v>5</v>
      </c>
      <c r="K41" s="20"/>
      <c r="L41" s="25"/>
      <c r="M41" s="51"/>
    </row>
    <row r="42" spans="2:13" ht="12.75">
      <c r="B42" t="s">
        <v>8</v>
      </c>
      <c r="F42" s="9">
        <f>F41/F40</f>
        <v>0.9150080806860605</v>
      </c>
      <c r="J42" s="20">
        <v>6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(439*12.86)+250+400</f>
        <v>6295.54</v>
      </c>
      <c r="J43" s="20">
        <v>7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32503.54</v>
      </c>
      <c r="J44" s="20">
        <v>8</v>
      </c>
      <c r="K44" s="20"/>
      <c r="L44" s="25"/>
      <c r="M44" s="25"/>
    </row>
    <row r="45" spans="10:13" ht="12.75">
      <c r="J45" s="20">
        <v>9</v>
      </c>
      <c r="K45" s="20"/>
      <c r="L45" s="25"/>
      <c r="M45" s="25"/>
    </row>
    <row r="46" spans="2:13" ht="12.75">
      <c r="B46" s="1" t="s">
        <v>10</v>
      </c>
      <c r="C46" s="1"/>
      <c r="J46" s="20">
        <v>10</v>
      </c>
      <c r="K46" s="20"/>
      <c r="L46" s="25"/>
      <c r="M46" s="25"/>
    </row>
    <row r="47" spans="10:13" ht="12.75">
      <c r="J47" s="20">
        <v>11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20"/>
      <c r="L48" s="25"/>
      <c r="M48" s="25"/>
    </row>
    <row r="49" spans="1:13" ht="12.75">
      <c r="A49" t="s">
        <v>12</v>
      </c>
      <c r="F49" s="11">
        <f>4403.83*1.302</f>
        <v>5733.78666</v>
      </c>
      <c r="J49" s="20">
        <v>13</v>
      </c>
      <c r="K49" s="20"/>
      <c r="L49" s="25"/>
      <c r="M49" s="51"/>
    </row>
    <row r="50" spans="1:13" ht="12.75">
      <c r="A50" s="6" t="s">
        <v>15</v>
      </c>
      <c r="F50" s="11">
        <f>(2200)*1.302</f>
        <v>2864.4</v>
      </c>
      <c r="J50" s="20">
        <v>14</v>
      </c>
      <c r="K50" s="20"/>
      <c r="L50" s="25"/>
      <c r="M50" s="25"/>
    </row>
    <row r="51" spans="1:13" ht="12.75">
      <c r="A51" s="6" t="s">
        <v>83</v>
      </c>
      <c r="E51" s="5"/>
      <c r="F51" s="11">
        <f>E51*E33</f>
        <v>0</v>
      </c>
      <c r="J51" s="20">
        <v>15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8598.18666</v>
      </c>
      <c r="J52" s="20"/>
      <c r="K52" s="20"/>
      <c r="L52" s="31" t="s">
        <v>64</v>
      </c>
      <c r="M52" s="28">
        <f>SUM(M37:M51)</f>
        <v>0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203.5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17</v>
      </c>
      <c r="B56" s="10"/>
      <c r="C56" s="10"/>
      <c r="F56" s="32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 s="54">
        <v>233406</v>
      </c>
      <c r="D58">
        <v>229360</v>
      </c>
      <c r="E58">
        <v>2102</v>
      </c>
      <c r="F58" s="37">
        <f>C58/D58*E58</f>
        <v>2139.080101151029</v>
      </c>
    </row>
    <row r="59" spans="1:6" ht="12.75">
      <c r="A59" t="s">
        <v>20</v>
      </c>
      <c r="F59" s="37">
        <f>M20</f>
        <v>3050.9621478000004</v>
      </c>
    </row>
    <row r="60" spans="1:6" ht="12.75">
      <c r="A60" t="s">
        <v>21</v>
      </c>
      <c r="F60" s="11">
        <f>M33</f>
        <v>0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5">
        <f>M52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2102</v>
      </c>
      <c r="C65" t="s">
        <v>13</v>
      </c>
      <c r="D65" s="11">
        <v>0.38</v>
      </c>
      <c r="E65" t="s">
        <v>14</v>
      </c>
      <c r="F65" s="5">
        <f>B65*D65</f>
        <v>798.76</v>
      </c>
    </row>
    <row r="66" spans="1:6" ht="12.75">
      <c r="A66" s="63" t="s">
        <v>75</v>
      </c>
      <c r="B66" s="63"/>
      <c r="C66" s="63"/>
      <c r="D66" s="64"/>
      <c r="E66" s="63"/>
      <c r="F66" s="65">
        <v>0</v>
      </c>
    </row>
    <row r="67" spans="1:6" ht="12.75">
      <c r="A67" s="48" t="s">
        <v>84</v>
      </c>
      <c r="B67" s="48"/>
      <c r="C67" s="48"/>
      <c r="D67" s="47">
        <v>0</v>
      </c>
      <c r="E67" s="48"/>
      <c r="F67" s="4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5988.8022489510295</v>
      </c>
    </row>
    <row r="69" ht="12.75">
      <c r="A69" s="4" t="s">
        <v>26</v>
      </c>
    </row>
    <row r="70" spans="1:6" ht="12.75">
      <c r="A70" t="s">
        <v>27</v>
      </c>
      <c r="B70">
        <v>2102</v>
      </c>
      <c r="C70" t="s">
        <v>65</v>
      </c>
      <c r="D70" s="5">
        <v>0.23</v>
      </c>
      <c r="E70" t="s">
        <v>14</v>
      </c>
      <c r="F70" s="47">
        <f>B70*D70</f>
        <v>483.46000000000004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2102</v>
      </c>
      <c r="C73" t="s">
        <v>13</v>
      </c>
      <c r="D73" s="11">
        <v>0.81</v>
      </c>
      <c r="E73" t="s">
        <v>14</v>
      </c>
      <c r="F73" s="11">
        <f>B73*D73</f>
        <v>1702.6200000000001</v>
      </c>
    </row>
    <row r="74" spans="1:6" ht="12.75">
      <c r="A74" s="4" t="s">
        <v>29</v>
      </c>
      <c r="F74" s="32">
        <f>F70+F73</f>
        <v>2186.08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2.34</v>
      </c>
      <c r="E77" t="s">
        <v>14</v>
      </c>
      <c r="F77" s="5">
        <f>B77*D77</f>
        <v>4918.679999999999</v>
      </c>
    </row>
    <row r="78" spans="1:6" ht="12.75">
      <c r="A78" s="4" t="s">
        <v>31</v>
      </c>
      <c r="F78" s="8">
        <f>SUM(F77)</f>
        <v>4918.679999999999</v>
      </c>
    </row>
    <row r="79" spans="1:6" ht="12.75">
      <c r="A79" s="52" t="s">
        <v>78</v>
      </c>
      <c r="B79" s="48"/>
      <c r="C79" s="48"/>
      <c r="D79" s="49">
        <v>0</v>
      </c>
      <c r="E79" s="48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21691.748908951027</v>
      </c>
    </row>
    <row r="81" spans="1:9" ht="12.75">
      <c r="A81" s="1" t="s">
        <v>76</v>
      </c>
      <c r="B81" s="38"/>
      <c r="C81" s="50">
        <v>0.058</v>
      </c>
      <c r="D81" s="1"/>
      <c r="E81" s="1"/>
      <c r="F81" s="32">
        <f>F80*5.8%</f>
        <v>1258.1214367191594</v>
      </c>
      <c r="I81" s="7"/>
    </row>
    <row r="82" spans="1:9" ht="12.75">
      <c r="A82" s="1"/>
      <c r="B82" s="38" t="s">
        <v>128</v>
      </c>
      <c r="C82" s="50"/>
      <c r="D82" s="1"/>
      <c r="E82" s="59"/>
      <c r="F82" s="66">
        <v>2451.8</v>
      </c>
      <c r="I82" s="7"/>
    </row>
    <row r="83" spans="1:9" ht="12.75">
      <c r="A83" s="1"/>
      <c r="B83" s="38" t="s">
        <v>129</v>
      </c>
      <c r="C83" s="50"/>
      <c r="D83" s="1"/>
      <c r="E83" s="59"/>
      <c r="F83" s="60">
        <v>188.54</v>
      </c>
      <c r="I83" s="7"/>
    </row>
    <row r="84" spans="1:9" ht="12.75">
      <c r="A84" s="1"/>
      <c r="B84" s="38" t="s">
        <v>130</v>
      </c>
      <c r="C84" s="50"/>
      <c r="D84" s="1"/>
      <c r="E84" s="59"/>
      <c r="F84" s="60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4">
        <f>F80+F81+F82+F83+F84</f>
        <v>25590.210345670188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134</v>
      </c>
    </row>
    <row r="87" spans="1:6" ht="12.75">
      <c r="A87" s="13"/>
      <c r="B87" s="41">
        <v>43770</v>
      </c>
      <c r="C87" s="42">
        <v>84748</v>
      </c>
      <c r="D87" s="45">
        <f>F44</f>
        <v>32503.54</v>
      </c>
      <c r="E87" s="45">
        <f>F85</f>
        <v>25590.210345670188</v>
      </c>
      <c r="F87" s="46">
        <f>C87+D87-E87</f>
        <v>91661.32965432982</v>
      </c>
    </row>
    <row r="89" spans="1:6" ht="13.5" thickBot="1">
      <c r="A89" t="s">
        <v>111</v>
      </c>
      <c r="C89" s="56">
        <v>43770</v>
      </c>
      <c r="D89" s="8" t="s">
        <v>112</v>
      </c>
      <c r="E89" s="56">
        <v>43799</v>
      </c>
      <c r="F89" s="62" t="s">
        <v>113</v>
      </c>
    </row>
    <row r="90" spans="1:7" ht="13.5" thickBot="1">
      <c r="A90" t="s">
        <v>114</v>
      </c>
      <c r="F90" s="57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2019-11-27T10:51:09Z</cp:lastPrinted>
  <dcterms:created xsi:type="dcterms:W3CDTF">2008-08-18T07:30:19Z</dcterms:created>
  <dcterms:modified xsi:type="dcterms:W3CDTF">2020-01-23T10:52:38Z</dcterms:modified>
  <cp:category/>
  <cp:version/>
  <cp:contentType/>
  <cp:contentStatus/>
</cp:coreProperties>
</file>