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<sst xmlns="http://schemas.openxmlformats.org/spreadsheetml/2006/main" count="164" uniqueCount="144">
  <si>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</si>
  <si>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</si>
  <si>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</si>
  <si>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</si>
  <si>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</si>
  <si>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</si>
  <si>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</si>
  <si>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</si>
  <si>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</si>
  <si>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</si>
  <si>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</si>
  <si>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</si>
  <si>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</si>
  <si>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</si>
  <si>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</si>
  <si>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</si>
  <si>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</si>
  <si>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</si>
  <si>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</si>
  <si>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</si>
  <si>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</si>
  <si>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</si>
  <si>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</si>
  <si>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</si>
  <si>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</si>
  <si>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</si>
  <si>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</si>
  <si>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</si>
  <si>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</si>
  <si>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</si>
  <si>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</si>
  <si>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</si>
  <si>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</si>
  <si>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</si>
  <si>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</si>
  <si>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</si>
  <si>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</si>
  <si>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</si>
  <si>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</si>
  <si>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</si>
  <si>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</si>
  <si>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</si>
  <si>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</si>
  <si>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</si>
  <si>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</si>
  <si>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</si>
  <si>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</si>
  <si>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</si>
  <si>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</si>
  <si>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</si>
  <si>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</si>
  <si>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</si>
  <si>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</si>
  <si>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</si>
  <si>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</si>
  <si>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</si>
  <si>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</si>
  <si>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</si>
  <si>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</si>
  <si>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</si>
  <si>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</si>
  <si>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</si>
  <si>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</si>
  <si>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</si>
  <si>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</si>
  <si>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</si>
  <si>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</si>
  <si>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</si>
  <si>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</si>
  <si>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</si>
  <si>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</si>
  <si>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</si>
  <si>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</si>
  <si>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</si>
  <si>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</si>
  <si>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</si>
  <si>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</si>
  <si>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</si>
  <si>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</si>
  <si>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</si>
  <si>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</si>
  <si>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</si>
  <si>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</si>
  <si>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</si>
  <si>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</si>
  <si>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</si>
  <si>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</si>
  <si>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</si>
  <si>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</si>
  <si>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</si>
  <si>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</si>
  <si>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</si>
  <si>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</si>
  <si>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</si>
  <si>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</si>
  <si>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</si>
  <si>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</si>
  <si>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</si>
  <si>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</si>
  <si>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</si>
  <si>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</si>
  <si>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</si>
  <si>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</si>
  <si>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</si>
  <si>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</si>
  <si>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</si>
  <si>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</si>
  <si>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</si>
  <si>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</si>
  <si>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</si>
  <si>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</si>
  <si>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</si>
  <si>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</si>
  <si>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</si>
  <si>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</si>
  <si>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</si>
  <si>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</si>
  <si>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</si>
  <si>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</si>
  <si>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</si>
  <si>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</si>
  <si>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</si>
  <si>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</si>
  <si>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</si>
  <si>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</si>
  <si>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</si>
  <si>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</si>
  <si>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</si>
  <si>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</si>
  <si>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</si>
  <si>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</si>
  <si>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</si>
  <si>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</si>
  <si>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</si>
  <si>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июля</t>
  </si>
  <si>
    <t>за   июль  2019 г.</t>
  </si>
  <si>
    <t>ост.на 01.08</t>
  </si>
  <si>
    <t>вышка</t>
  </si>
  <si>
    <t>4ч.</t>
  </si>
  <si>
    <t>ремонт штукатурки фасада</t>
  </si>
  <si>
    <t>цемент</t>
  </si>
  <si>
    <t>100кг</t>
  </si>
  <si>
    <t>штукатурка</t>
  </si>
  <si>
    <t>125кг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</si>
</sst>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43" sqref="K43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87</v>
      </c>
      <c r="D2" s="8">
        <v>7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L6*126.87*1.302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237.86602560000003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104</v>
      </c>
      <c r="J20" s="20"/>
      <c r="K20" s="27" t="s">
        <v>57</v>
      </c>
      <c r="L20" s="28">
        <f>SUM(L6:L19)</f>
        <v>1.94</v>
      </c>
      <c r="M20" s="34">
        <f>SUM(M6:M19)</f>
        <v>320.4583956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139</v>
      </c>
      <c r="L24" s="46">
        <v>14.85</v>
      </c>
      <c r="M24" s="33">
        <f>L24*126.87*1.302*1.15</f>
        <v>2820.94239735</v>
      </c>
    </row>
    <row r="25" spans="1:13" ht="12.75">
      <c r="A25" t="s">
        <v>108</v>
      </c>
      <c r="J25" s="20">
        <v>2</v>
      </c>
      <c r="K25" s="20"/>
      <c r="L25" s="46"/>
      <c r="M25" s="33">
        <f>L25*126.87*1.302*1.15</f>
        <v>0</v>
      </c>
    </row>
    <row r="26" spans="1:13" ht="12.75">
      <c r="A26" t="s">
        <v>109</v>
      </c>
      <c r="J26" s="20">
        <v>3</v>
      </c>
      <c r="K26" s="20"/>
      <c r="L26" s="46"/>
      <c r="M26" s="33">
        <f>L26*126.87*1.302*1.15</f>
        <v>0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aca="true" t="shared" si="1" ref="M27:M35">L27*126.87*1.302*1.15</f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14.85</v>
      </c>
      <c r="M36" s="34">
        <f>SUM(M24:M35)</f>
        <v>2820.94239735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42048.37</v>
      </c>
      <c r="J40" s="20">
        <v>1</v>
      </c>
      <c r="K40" s="20" t="s">
        <v>137</v>
      </c>
      <c r="L40" s="25" t="s">
        <v>138</v>
      </c>
      <c r="M40" s="25">
        <f>4*1100</f>
        <v>4400</v>
      </c>
    </row>
    <row r="41" spans="1:13" ht="12.75">
      <c r="A41" t="s">
        <v>7</v>
      </c>
      <c r="F41" s="11">
        <v>34503.59</v>
      </c>
      <c r="J41" s="20">
        <v>2</v>
      </c>
      <c r="K41" s="20" t="s">
        <v>140</v>
      </c>
      <c r="L41" s="25" t="s">
        <v>141</v>
      </c>
      <c r="M41" s="25">
        <f>100*6.58</f>
        <v>658</v>
      </c>
    </row>
    <row r="42" spans="2:13" ht="12.75">
      <c r="B42" t="s">
        <v>8</v>
      </c>
      <c r="F42" s="9">
        <f>F41/F40</f>
        <v>0.8205690256245366</v>
      </c>
      <c r="J42" s="20">
        <v>3</v>
      </c>
      <c r="K42" s="20" t="s">
        <v>142</v>
      </c>
      <c r="L42" s="25" t="s">
        <v>143</v>
      </c>
      <c r="M42" s="25">
        <f>125*16.6</f>
        <v>2075</v>
      </c>
    </row>
    <row r="43" spans="1:13" ht="12.75">
      <c r="A43" t="s">
        <v>128</v>
      </c>
      <c r="E43" s="62"/>
      <c r="F43" s="11">
        <f>(513.2*14.37)+250+400</f>
        <v>8024.684</v>
      </c>
      <c r="J43" s="20">
        <v>4</v>
      </c>
      <c r="K43" s="57"/>
      <c r="L43" s="58"/>
      <c r="M43" s="61"/>
    </row>
    <row r="44" spans="1:13" ht="12.75">
      <c r="A44" s="3" t="s">
        <v>9</v>
      </c>
      <c r="B44" s="3"/>
      <c r="C44" s="3"/>
      <c r="D44" s="3"/>
      <c r="E44" s="1"/>
      <c r="F44" s="8">
        <f>F41+F43</f>
        <v>42528.274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(5175+678)*1.302</f>
        <v>7620.606000000001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2000*1.202</f>
        <v>2404</v>
      </c>
      <c r="J50" s="20">
        <v>11</v>
      </c>
      <c r="K50" s="20"/>
      <c r="L50" s="25"/>
      <c r="M50" s="25"/>
    </row>
    <row r="51" spans="1:13" ht="12.75">
      <c r="A51" s="6" t="s">
        <v>85</v>
      </c>
      <c r="E51" s="5"/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10024.606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2.22</v>
      </c>
      <c r="E54" t="s">
        <v>14</v>
      </c>
      <c r="F54" s="11">
        <f>E33*D54</f>
        <v>6314.568000000001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6314.568000000001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241830</v>
      </c>
      <c r="D58">
        <v>229360</v>
      </c>
      <c r="E58">
        <v>2844.4</v>
      </c>
      <c r="F58" s="35">
        <f>C58/D58*E58</f>
        <v>2999.0462678758286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320.4583956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2820.94239735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v>0</v>
      </c>
      <c r="J61" s="20"/>
      <c r="K61" s="20"/>
      <c r="L61" s="31" t="s">
        <v>64</v>
      </c>
      <c r="M61" s="28">
        <f>SUM(M40:M60)</f>
        <v>7133</v>
      </c>
    </row>
    <row r="62" spans="1:6" ht="12.75">
      <c r="A62" t="s">
        <v>22</v>
      </c>
      <c r="F62" s="5">
        <f>M61</f>
        <v>7133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0.32</v>
      </c>
      <c r="E65" t="s">
        <v>14</v>
      </c>
      <c r="F65" s="11">
        <f>B65*D65</f>
        <v>910.2080000000001</v>
      </c>
    </row>
    <row r="66" spans="1:6" ht="12.75">
      <c r="A66" s="64" t="s">
        <v>77</v>
      </c>
      <c r="B66" s="64" t="s">
        <v>78</v>
      </c>
      <c r="C66" s="64"/>
      <c r="D66" s="65"/>
      <c r="E66" s="64"/>
      <c r="F66" s="65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14183.65506082583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0.19</v>
      </c>
      <c r="E70" t="s">
        <v>14</v>
      </c>
      <c r="F70" s="11">
        <f>B70*D70</f>
        <v>540.436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1.08</v>
      </c>
      <c r="F73" s="11">
        <f>B73*D73</f>
        <v>3071.952</v>
      </c>
    </row>
    <row r="74" spans="1:6" ht="12.75">
      <c r="A74" s="4" t="s">
        <v>28</v>
      </c>
      <c r="B74" s="1"/>
      <c r="F74" s="32">
        <f>F70+F73</f>
        <v>3612.3880000000004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2.8</v>
      </c>
      <c r="F77" s="5">
        <f>B77*D77</f>
        <v>7964.32</v>
      </c>
    </row>
    <row r="78" spans="1:6" ht="12.75">
      <c r="A78" s="4" t="s">
        <v>30</v>
      </c>
      <c r="B78" s="1"/>
      <c r="F78" s="8">
        <f>SUM(F77)</f>
        <v>7964.32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42099.53706082583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2441.773149527898</v>
      </c>
      <c r="I81" s="7"/>
    </row>
    <row r="82" spans="1:9" ht="12.75">
      <c r="A82" s="1"/>
      <c r="B82" s="36" t="s">
        <v>130</v>
      </c>
      <c r="C82" s="45"/>
      <c r="D82" s="1"/>
      <c r="E82" s="59"/>
      <c r="F82" s="63">
        <v>5662.6</v>
      </c>
      <c r="I82" s="7"/>
    </row>
    <row r="83" spans="1:9" ht="12.75">
      <c r="A83" s="1"/>
      <c r="B83" s="36" t="s">
        <v>131</v>
      </c>
      <c r="C83" s="45"/>
      <c r="D83" s="1"/>
      <c r="E83" s="59"/>
      <c r="F83" s="60">
        <v>226.47</v>
      </c>
      <c r="I83" s="7"/>
    </row>
    <row r="84" spans="1:9" ht="12.75">
      <c r="A84" s="1"/>
      <c r="B84" s="36" t="s">
        <v>132</v>
      </c>
      <c r="C84" s="45"/>
      <c r="D84" s="1"/>
      <c r="E84" s="59"/>
      <c r="F84" s="60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50430.38021035373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43647</v>
      </c>
      <c r="C87" s="40">
        <v>-332363</v>
      </c>
      <c r="D87" s="43">
        <f>F44</f>
        <v>42528.274</v>
      </c>
      <c r="E87" s="43">
        <f>F85</f>
        <v>50430.38021035373</v>
      </c>
      <c r="F87" s="44">
        <f>C87+D87-E87</f>
        <v>-340265.1062103538</v>
      </c>
    </row>
    <row r="89" spans="1:6" ht="13.5" thickBot="1">
      <c r="A89" t="s">
        <v>113</v>
      </c>
      <c r="C89" s="55">
        <v>43647</v>
      </c>
      <c r="D89" s="8" t="s">
        <v>114</v>
      </c>
      <c r="E89" s="55">
        <v>43677</v>
      </c>
      <c r="F89" t="s">
        <v>115</v>
      </c>
    </row>
    <row r="90" spans="1:7" ht="13.5" thickBot="1">
      <c r="A90" t="s">
        <v>116</v>
      </c>
      <c r="F90" s="56">
        <f>E87</f>
        <v>50430.38021035373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2017-08-21T12:44:39Z</cp:lastPrinted>
  <dcterms:created xsi:type="dcterms:W3CDTF">2008-08-18T07:30:19Z</dcterms:created>
  <dcterms:modified xsi:type="dcterms:W3CDTF">2019-09-27T07:16:08Z</dcterms:modified>
  <cp:category/>
  <cp:version/>
  <cp:contentType/>
  <cp:contentStatus/>
</cp:coreProperties>
</file>