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<sst xmlns="http://schemas.openxmlformats.org/spreadsheetml/2006/main" count="162" uniqueCount="139">
  <si>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</si>
  <si>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</si>
  <si>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</si>
  <si>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</si>
  <si>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</si>
  <si>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</si>
  <si>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</si>
  <si>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</si>
  <si>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</si>
  <si>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</si>
  <si>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</si>
  <si>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</si>
  <si>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</si>
  <si>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</si>
  <si>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</si>
  <si>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</si>
  <si>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</si>
  <si>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</si>
  <si>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</si>
  <si>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</si>
  <si>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</si>
  <si>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</si>
  <si>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</si>
  <si>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</si>
  <si>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</si>
  <si>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</si>
  <si>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</si>
  <si>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</si>
  <si>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</si>
  <si>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</si>
  <si>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</si>
  <si>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</si>
  <si>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</si>
  <si>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</si>
  <si>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</si>
  <si>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</si>
  <si>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</si>
  <si>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</si>
  <si>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</si>
  <si>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</si>
  <si>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</si>
  <si>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</si>
  <si>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</si>
  <si>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</si>
  <si>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</si>
  <si>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</si>
  <si>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</si>
  <si>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</si>
  <si>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</si>
  <si>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</si>
  <si>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</si>
  <si>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</si>
  <si>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</si>
  <si>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</si>
  <si>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</si>
  <si>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</si>
  <si>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</si>
  <si>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</si>
  <si>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</si>
  <si>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</si>
  <si>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</si>
  <si>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</si>
  <si>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</si>
  <si>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</si>
  <si>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</si>
  <si>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</si>
  <si>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</si>
  <si>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</si>
  <si>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</si>
  <si>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</si>
  <si>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</si>
  <si>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</si>
  <si>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</si>
  <si>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</si>
  <si>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</si>
  <si>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</si>
  <si>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</si>
  <si>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</si>
  <si>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</si>
  <si>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</si>
  <si>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</si>
  <si>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</si>
  <si>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</si>
  <si>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</si>
  <si>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</si>
  <si>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</si>
  <si>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</si>
  <si>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</si>
  <si>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</si>
  <si>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</si>
  <si>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</si>
  <si>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</si>
  <si>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</si>
  <si>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</si>
  <si>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</si>
  <si>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</si>
  <si>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</si>
  <si>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</si>
  <si>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</si>
  <si>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</si>
  <si>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</si>
  <si>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</si>
  <si>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</si>
  <si>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</si>
  <si>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</si>
  <si>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</si>
  <si>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</si>
  <si>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</si>
  <si>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</si>
  <si>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</si>
  <si>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</si>
  <si>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</si>
  <si>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</si>
  <si>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</si>
  <si>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</si>
  <si>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</si>
  <si>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</si>
  <si>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</si>
  <si>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</si>
  <si>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</si>
  <si>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</si>
  <si>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</si>
  <si>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</si>
  <si>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</si>
  <si>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</si>
  <si>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</si>
  <si>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</si>
  <si>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</si>
  <si>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</si>
  <si>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</si>
  <si>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</si>
  <si>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</si>
  <si>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(интер-телеком,видикон)</t>
  </si>
  <si>
    <t>декабря</t>
  </si>
  <si>
    <t>за   декабрь  2019 г.</t>
  </si>
  <si>
    <t>ост.на 01.01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</si>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</sst>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48">
        <f t="shared" si="0"/>
        <v>928.3382388000001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8">
        <f t="shared" si="0"/>
        <v>462.517272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2.81</v>
      </c>
      <c r="M16" s="48">
        <f t="shared" si="0"/>
        <v>464.16911940000006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12.81</v>
      </c>
      <c r="M20" s="33">
        <f>SUM(M6:M19)</f>
        <v>2116.0165194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0.35</v>
      </c>
      <c r="M24" s="32">
        <f>L24*126.87*1.302</f>
        <v>57.814659</v>
      </c>
    </row>
    <row r="25" spans="1:13" ht="12.75">
      <c r="A25" t="s">
        <v>107</v>
      </c>
      <c r="J25" s="20">
        <v>2</v>
      </c>
      <c r="K25" s="20"/>
      <c r="L25" s="48"/>
      <c r="M25" s="32">
        <f>L25*126.87*1.302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aca="true" t="shared" si="1" ref="M26:M38">L26*126.87*1.302</f>
        <v>0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0.35</v>
      </c>
      <c r="M39" s="33">
        <f>SUM(M24:M38)</f>
        <v>57.814659</v>
      </c>
    </row>
    <row r="40" spans="1:11" ht="12.75">
      <c r="A40" s="2" t="s">
        <v>6</v>
      </c>
      <c r="F40" s="11">
        <v>29046.47</v>
      </c>
      <c r="K40" s="1" t="s">
        <v>61</v>
      </c>
    </row>
    <row r="41" spans="1:13" ht="12.75">
      <c r="A41" t="s">
        <v>7</v>
      </c>
      <c r="F41" s="5">
        <v>24549.62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0.845184285732483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400+105</f>
        <v>505</v>
      </c>
      <c r="J43" s="20">
        <v>1</v>
      </c>
      <c r="K43" s="20" t="s">
        <v>137</v>
      </c>
      <c r="L43" s="25" t="s">
        <v>138</v>
      </c>
      <c r="M43" s="25">
        <f>5*25.6</f>
        <v>128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25054.62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4484.97*1.302</f>
        <v>5839.43094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1000*1.302</f>
        <v>1302</v>
      </c>
      <c r="J50" s="20">
        <v>8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0.43</v>
      </c>
      <c r="F51" s="59">
        <f>E51*E33</f>
        <v>861.505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8002.93594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0.1</v>
      </c>
      <c r="E55" t="s">
        <v>14</v>
      </c>
      <c r="F55" s="5">
        <f>B55*D55</f>
        <v>70.23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70.23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9">
        <v>240839</v>
      </c>
      <c r="D58">
        <v>229360</v>
      </c>
      <c r="E58">
        <v>2003.5</v>
      </c>
      <c r="F58" s="34">
        <f>C58/D58*E58</f>
        <v>2103.7710869375655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2116.0165194</v>
      </c>
      <c r="J59" s="20"/>
      <c r="K59" s="20"/>
      <c r="L59" s="30" t="s">
        <v>64</v>
      </c>
      <c r="M59" s="33">
        <f>SUM(M43:M58)</f>
        <v>128</v>
      </c>
    </row>
    <row r="60" spans="1:6" ht="12.75">
      <c r="A60" t="s">
        <v>21</v>
      </c>
      <c r="F60" s="11">
        <f>M39</f>
        <v>57.814659</v>
      </c>
    </row>
    <row r="61" spans="1:6" ht="12.75">
      <c r="A61" t="s">
        <v>71</v>
      </c>
      <c r="F61" s="5">
        <f>2*600*1.302</f>
        <v>1562.4</v>
      </c>
    </row>
    <row r="62" spans="1:6" ht="12.75">
      <c r="A62" t="s">
        <v>22</v>
      </c>
      <c r="F62" s="11">
        <f>M59</f>
        <v>128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0.22</v>
      </c>
      <c r="E65" t="s">
        <v>14</v>
      </c>
      <c r="F65" s="11">
        <f>B65*D65</f>
        <v>440.77</v>
      </c>
    </row>
    <row r="66" spans="1:6" ht="12.75">
      <c r="A66" s="46" t="s">
        <v>75</v>
      </c>
      <c r="B66" s="46"/>
      <c r="C66" s="46"/>
      <c r="D66" s="47"/>
      <c r="E66" s="46"/>
      <c r="F66" s="47">
        <v>0</v>
      </c>
    </row>
    <row r="67" spans="1:6" ht="12.75">
      <c r="A67" s="57" t="s">
        <v>84</v>
      </c>
      <c r="B67" s="57"/>
      <c r="C67" s="57"/>
      <c r="D67" s="59">
        <v>0.32</v>
      </c>
      <c r="E67" s="57"/>
      <c r="F67" s="59">
        <f>D67*E33</f>
        <v>641.12</v>
      </c>
    </row>
    <row r="68" spans="1:6" ht="12.75">
      <c r="A68" s="4" t="s">
        <v>25</v>
      </c>
      <c r="B68" s="10"/>
      <c r="C68" s="10"/>
      <c r="F68" s="31">
        <f>SUM(F58:F67)</f>
        <v>7049.892265337566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0.23</v>
      </c>
      <c r="E70" t="s">
        <v>14</v>
      </c>
      <c r="F70" s="11">
        <f>B70*D70</f>
        <v>460.805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0.91</v>
      </c>
      <c r="E73" t="s">
        <v>14</v>
      </c>
      <c r="F73" s="11">
        <f>B73*D73</f>
        <v>1823.1850000000002</v>
      </c>
    </row>
    <row r="74" spans="1:6" ht="12.75">
      <c r="A74" s="4" t="s">
        <v>29</v>
      </c>
      <c r="F74" s="31">
        <f>F70+F73</f>
        <v>2283.9900000000002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2.23</v>
      </c>
      <c r="E77" t="s">
        <v>14</v>
      </c>
      <c r="F77" s="11">
        <f>B77*D77</f>
        <v>4467.805</v>
      </c>
    </row>
    <row r="78" spans="1:6" ht="12.75">
      <c r="A78" s="4" t="s">
        <v>31</v>
      </c>
      <c r="F78" s="31">
        <f>SUM(F77)</f>
        <v>4467.805</v>
      </c>
    </row>
    <row r="79" spans="1:6" ht="12.75">
      <c r="A79" s="60" t="s">
        <v>78</v>
      </c>
      <c r="B79" s="57"/>
      <c r="C79" s="57"/>
      <c r="D79" s="58">
        <v>2.05</v>
      </c>
      <c r="E79" s="57"/>
      <c r="F79" s="61">
        <f>D79*E33</f>
        <v>4107.174999999999</v>
      </c>
    </row>
    <row r="80" spans="1:6" ht="12.75">
      <c r="A80" s="1" t="s">
        <v>32</v>
      </c>
      <c r="B80" s="1"/>
      <c r="F80" s="31">
        <f>F52+F56+F68+F74+F78+F79</f>
        <v>25982.028205337567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1506.9576359095788</v>
      </c>
      <c r="I81" s="7"/>
    </row>
    <row r="82" spans="1:9" ht="12.75">
      <c r="A82" s="1"/>
      <c r="B82" s="35" t="s">
        <v>128</v>
      </c>
      <c r="C82" s="35"/>
      <c r="D82" s="1"/>
      <c r="E82" s="54"/>
      <c r="F82" s="55">
        <v>818.8</v>
      </c>
      <c r="I82" s="7"/>
    </row>
    <row r="83" spans="1:9" ht="12.75">
      <c r="A83" s="1"/>
      <c r="B83" s="35" t="s">
        <v>129</v>
      </c>
      <c r="C83" s="35"/>
      <c r="D83" s="1"/>
      <c r="E83" s="54"/>
      <c r="F83" s="55">
        <v>115.89</v>
      </c>
      <c r="I83" s="7"/>
    </row>
    <row r="84" spans="1:9" ht="12.75">
      <c r="A84" s="1"/>
      <c r="B84" s="35" t="s">
        <v>130</v>
      </c>
      <c r="C84" s="35"/>
      <c r="D84" s="1"/>
      <c r="E84" s="54"/>
      <c r="F84" s="55">
        <v>613.71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29037.38584124714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44166</v>
      </c>
      <c r="C87" s="39">
        <v>-518910</v>
      </c>
      <c r="D87" s="42">
        <f>F44</f>
        <v>25054.62</v>
      </c>
      <c r="E87" s="42">
        <f>F85</f>
        <v>29037.38584124714</v>
      </c>
      <c r="F87" s="43">
        <f>C87+D87-E87</f>
        <v>-522892.76584124716</v>
      </c>
    </row>
    <row r="89" spans="1:6" ht="13.5" thickBot="1">
      <c r="A89" t="s">
        <v>112</v>
      </c>
      <c r="C89" s="51">
        <v>43800</v>
      </c>
      <c r="D89" s="8" t="s">
        <v>113</v>
      </c>
      <c r="E89" s="51">
        <v>43830</v>
      </c>
      <c r="F89" t="s">
        <v>114</v>
      </c>
    </row>
    <row r="90" spans="1:7" ht="13.5" thickBot="1">
      <c r="A90" t="s">
        <v>115</v>
      </c>
      <c r="F90" s="52">
        <f>E87</f>
        <v>29037.38584124714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2017-08-21T12:52:37Z</cp:lastPrinted>
  <dcterms:created xsi:type="dcterms:W3CDTF">2008-08-18T07:30:19Z</dcterms:created>
  <dcterms:modified xsi:type="dcterms:W3CDTF">2020-02-13T12:42:08Z</dcterms:modified>
  <cp:category/>
  <cp:version/>
  <cp:contentType/>
  <cp:contentStatus/>
</cp:coreProperties>
</file>