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<sst xmlns="http://schemas.openxmlformats.org/spreadsheetml/2006/main" count="174" uniqueCount="149">
  <si>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</si>
  <si>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</si>
  <si>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</si>
  <si>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</si>
  <si>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</si>
  <si>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</si>
  <si>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</si>
  <si>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</si>
  <si>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</si>
  <si>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</si>
  <si>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</si>
  <si>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</si>
  <si>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</si>
  <si>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</si>
  <si>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</si>
  <si>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</si>
  <si>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</si>
  <si>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</si>
  <si>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</si>
  <si>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</si>
  <si>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</si>
  <si>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</si>
  <si>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</si>
  <si>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</si>
  <si>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</si>
  <si>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</si>
  <si>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</si>
  <si>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</si>
  <si>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</si>
  <si>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</si>
  <si>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</si>
  <si>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</si>
  <si>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</si>
  <si>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</si>
  <si>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</si>
  <si>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</si>
  <si>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</si>
  <si>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</si>
  <si>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</si>
  <si>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</si>
  <si>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</si>
  <si>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</si>
  <si>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</si>
  <si>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</si>
  <si>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</si>
  <si>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</si>
  <si>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</si>
  <si>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</si>
  <si>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</si>
  <si>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</si>
  <si>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</si>
  <si>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</si>
  <si>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</si>
  <si>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</si>
  <si>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</si>
  <si>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</si>
  <si>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</si>
  <si>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</si>
  <si>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</si>
  <si>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</si>
  <si>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</si>
  <si>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</si>
  <si>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</si>
  <si>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</si>
  <si>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</si>
  <si>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</si>
  <si>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</si>
  <si>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</si>
  <si>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</si>
  <si>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</si>
  <si>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</si>
  <si>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</si>
  <si>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</si>
  <si>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</si>
  <si>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</si>
  <si>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</si>
  <si>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</si>
  <si>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</si>
  <si>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</si>
  <si>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</si>
  <si>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</si>
  <si>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</si>
  <si>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</si>
  <si>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</si>
  <si>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</si>
  <si>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</si>
  <si>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</si>
  <si>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</si>
  <si>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</si>
  <si>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</si>
  <si>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</si>
  <si>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</si>
  <si>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</si>
  <si>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</si>
  <si>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</si>
  <si>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</si>
  <si>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</si>
  <si>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</si>
  <si>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</si>
  <si>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</si>
  <si>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</si>
  <si>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</si>
  <si>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</si>
  <si>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</si>
  <si>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</si>
  <si>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</si>
  <si>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</si>
  <si>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</si>
  <si>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</si>
  <si>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</si>
  <si>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</si>
  <si>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</si>
  <si>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</si>
  <si>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</si>
  <si>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</si>
  <si>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</si>
  <si>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</si>
  <si>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</si>
  <si>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</si>
  <si>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</si>
  <si>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</si>
  <si>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</si>
  <si>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</si>
  <si>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</si>
  <si>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</si>
  <si>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</si>
  <si>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</si>
  <si>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</si>
  <si>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</si>
  <si>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</si>
  <si>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</si>
  <si>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</si>
  <si>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Гор.газ (тех.обслуживание и ремонт)</t>
  </si>
  <si>
    <t>декабря</t>
  </si>
  <si>
    <t>за   декабрь  2019 г.</t>
  </si>
  <si>
    <t>ост.на 01.01</t>
  </si>
  <si>
    <t>прочистка канализации</t>
  </si>
  <si>
    <t>смена вентиля д 20 (1шт) т.п.</t>
  </si>
  <si>
    <t>вентиль д 20</t>
  </si>
  <si>
    <t>1шт</t>
  </si>
  <si>
    <t>муфта 20</t>
  </si>
  <si>
    <t xml:space="preserve">смена ламп (10шт) </t>
  </si>
  <si>
    <t>лампа</t>
  </si>
  <si>
    <t>10шт</t>
  </si>
  <si>
    <t>смена светильника (1шт) п-д4</t>
  </si>
  <si>
    <t>смена патрона (2шт) п-д4</t>
  </si>
  <si>
    <t>светильник</t>
  </si>
  <si>
    <t>патрон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</si>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</sst>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12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4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90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126</v>
      </c>
      <c r="J20" s="20"/>
      <c r="K20" s="27" t="s">
        <v>57</v>
      </c>
      <c r="L20" s="28">
        <f>SUM(L6:L19)</f>
        <v>10.21</v>
      </c>
      <c r="M20" s="33">
        <f>SUM(M6:M19)</f>
        <v>1686.5361954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8">
        <v>4.83</v>
      </c>
      <c r="M24" s="32">
        <f aca="true" t="shared" si="1" ref="M24:M39">L24*126.87*1.302*1.15</f>
        <v>917.51863833</v>
      </c>
    </row>
    <row r="25" spans="1:13" ht="12.75">
      <c r="A25" t="s">
        <v>106</v>
      </c>
      <c r="J25" s="20">
        <v>2</v>
      </c>
      <c r="K25" s="20" t="s">
        <v>137</v>
      </c>
      <c r="L25" s="48">
        <v>0.81</v>
      </c>
      <c r="M25" s="32">
        <f t="shared" si="1"/>
        <v>153.86958531000002</v>
      </c>
    </row>
    <row r="26" spans="1:13" ht="12.75">
      <c r="A26" t="s">
        <v>107</v>
      </c>
      <c r="J26" s="20">
        <v>3</v>
      </c>
      <c r="K26" s="20" t="s">
        <v>141</v>
      </c>
      <c r="L26" s="48">
        <f>0.1*7.1</f>
        <v>0.71</v>
      </c>
      <c r="M26" s="32">
        <f t="shared" si="1"/>
        <v>134.87334020999998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144</v>
      </c>
      <c r="L27" s="42">
        <v>0.89</v>
      </c>
      <c r="M27" s="32">
        <f t="shared" si="1"/>
        <v>169.06658139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145</v>
      </c>
      <c r="L28" s="42">
        <f>0.02*39.6</f>
        <v>0.792</v>
      </c>
      <c r="M28" s="32">
        <f t="shared" si="1"/>
        <v>150.450261192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51829.35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51111.6</v>
      </c>
      <c r="J40" s="20"/>
      <c r="K40" s="29" t="s">
        <v>57</v>
      </c>
      <c r="L40" s="28">
        <f>SUM(L24:L37)</f>
        <v>8.032</v>
      </c>
      <c r="M40" s="33">
        <f>SUM(M24:M39)</f>
        <v>1525.7784064319999</v>
      </c>
    </row>
    <row r="41" spans="2:11" ht="12.75">
      <c r="B41" t="s">
        <v>8</v>
      </c>
      <c r="F41" s="9">
        <f>F40/F39</f>
        <v>0.9861516688903103</v>
      </c>
      <c r="K41" s="1" t="s">
        <v>61</v>
      </c>
    </row>
    <row r="42" spans="1:13" ht="12.75">
      <c r="A42" t="s">
        <v>131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52516.6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138</v>
      </c>
      <c r="L44" s="25" t="s">
        <v>139</v>
      </c>
      <c r="M44" s="25">
        <v>374.28</v>
      </c>
    </row>
    <row r="45" spans="2:13" ht="12.75">
      <c r="B45" s="1" t="s">
        <v>10</v>
      </c>
      <c r="C45" s="1"/>
      <c r="J45" s="20">
        <v>2</v>
      </c>
      <c r="K45" s="20" t="s">
        <v>140</v>
      </c>
      <c r="L45" s="25" t="s">
        <v>139</v>
      </c>
      <c r="M45" s="25">
        <v>103</v>
      </c>
    </row>
    <row r="46" spans="10:13" ht="12.75">
      <c r="J46" s="20">
        <v>3</v>
      </c>
      <c r="K46" s="20" t="s">
        <v>142</v>
      </c>
      <c r="L46" s="25" t="s">
        <v>143</v>
      </c>
      <c r="M46" s="25">
        <f>10*25.6</f>
        <v>256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146</v>
      </c>
      <c r="L47" s="25" t="s">
        <v>139</v>
      </c>
      <c r="M47" s="25">
        <v>296.94</v>
      </c>
    </row>
    <row r="48" spans="1:13" ht="12.75">
      <c r="A48" t="s">
        <v>12</v>
      </c>
      <c r="F48" s="11">
        <f>5850*1.302</f>
        <v>7616.7</v>
      </c>
      <c r="J48" s="20">
        <v>5</v>
      </c>
      <c r="K48" s="20" t="s">
        <v>147</v>
      </c>
      <c r="L48" s="25" t="s">
        <v>148</v>
      </c>
      <c r="M48" s="48">
        <f>2*17.69</f>
        <v>35.38</v>
      </c>
    </row>
    <row r="49" spans="1:13" ht="12.75">
      <c r="A49" s="6" t="s">
        <v>15</v>
      </c>
      <c r="F49" s="5">
        <f>3039.67*1.302</f>
        <v>3957.65034</v>
      </c>
      <c r="J49" s="20">
        <v>6</v>
      </c>
      <c r="K49" s="20"/>
      <c r="L49" s="25"/>
      <c r="M49" s="25"/>
    </row>
    <row r="50" spans="1:13" ht="12.75">
      <c r="A50" s="57" t="s">
        <v>82</v>
      </c>
      <c r="B50" s="58"/>
      <c r="C50" s="58"/>
      <c r="D50" s="58"/>
      <c r="E50" s="59">
        <v>0.43</v>
      </c>
      <c r="F50" s="59">
        <f>E50*E32</f>
        <v>1493.82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13068.17034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0.1</v>
      </c>
      <c r="E54" t="s">
        <v>14</v>
      </c>
      <c r="F54" s="11">
        <f>B54*D54</f>
        <v>94.56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94.56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240839</v>
      </c>
      <c r="D57">
        <v>229360</v>
      </c>
      <c r="E57">
        <v>3474</v>
      </c>
      <c r="F57" s="34">
        <f>C57/D57*E57</f>
        <v>3647.86661144053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1686.5361954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1525.7784064319999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1065.6000000000001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0.22</v>
      </c>
      <c r="E64" t="s">
        <v>14</v>
      </c>
      <c r="F64" s="11">
        <f>B64*D64</f>
        <v>764.28</v>
      </c>
      <c r="J64" s="20">
        <v>21</v>
      </c>
      <c r="K64" s="20"/>
      <c r="L64" s="25"/>
      <c r="M64" s="25"/>
    </row>
    <row r="65" spans="1:13" ht="12.75">
      <c r="A65" s="49" t="s">
        <v>132</v>
      </c>
      <c r="B65" s="49"/>
      <c r="C65" s="49"/>
      <c r="D65" s="50"/>
      <c r="E65" s="49"/>
      <c r="F65" s="50">
        <v>0</v>
      </c>
      <c r="J65" s="20">
        <v>22</v>
      </c>
      <c r="K65" s="20"/>
      <c r="L65" s="25"/>
      <c r="M65" s="25"/>
    </row>
    <row r="66" spans="1:13" ht="12.75">
      <c r="A66" s="58" t="s">
        <v>83</v>
      </c>
      <c r="B66" s="58"/>
      <c r="C66" s="58"/>
      <c r="D66" s="60">
        <v>0.32</v>
      </c>
      <c r="E66" s="58"/>
      <c r="F66" s="60">
        <f>D66*E32</f>
        <v>1111.68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10582.94121327253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0.23</v>
      </c>
      <c r="E69" t="s">
        <v>14</v>
      </c>
      <c r="F69" s="11">
        <f>B69*D69</f>
        <v>799.02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0.91</v>
      </c>
      <c r="E72" t="s">
        <v>14</v>
      </c>
      <c r="F72" s="11">
        <f>B72*D72</f>
        <v>3161.34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3960.36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2.23</v>
      </c>
      <c r="E76" t="s">
        <v>14</v>
      </c>
      <c r="F76" s="11">
        <f>B76*D76</f>
        <v>7747.0199999999995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7747.0199999999995</v>
      </c>
      <c r="J77" s="20"/>
      <c r="K77" s="20"/>
      <c r="L77" s="30" t="s">
        <v>64</v>
      </c>
      <c r="M77" s="33">
        <f>SUM(M44:M76)</f>
        <v>1065.6000000000001</v>
      </c>
    </row>
    <row r="78" spans="1:6" ht="12.75">
      <c r="A78" s="61" t="s">
        <v>77</v>
      </c>
      <c r="B78" s="58"/>
      <c r="C78" s="58"/>
      <c r="D78" s="59">
        <v>2.05</v>
      </c>
      <c r="E78" s="58"/>
      <c r="F78" s="62">
        <f>D78*E32</f>
        <v>7121.7</v>
      </c>
    </row>
    <row r="79" spans="1:6" ht="12.75">
      <c r="A79" s="1" t="s">
        <v>32</v>
      </c>
      <c r="B79" s="1"/>
      <c r="F79" s="31">
        <f>F51+F55+F67+F73+F77+F78</f>
        <v>42574.75155327252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2469.3355900898064</v>
      </c>
    </row>
    <row r="81" spans="1:6" ht="12.75">
      <c r="A81" s="1"/>
      <c r="B81" s="35" t="s">
        <v>127</v>
      </c>
      <c r="C81" s="35"/>
      <c r="D81" s="1"/>
      <c r="E81" s="55"/>
      <c r="F81" s="56">
        <v>2760</v>
      </c>
    </row>
    <row r="82" spans="1:6" ht="12.75">
      <c r="A82" s="1"/>
      <c r="B82" s="35" t="s">
        <v>128</v>
      </c>
      <c r="C82" s="35"/>
      <c r="D82" s="1"/>
      <c r="E82" s="55"/>
      <c r="F82" s="56">
        <v>390.82</v>
      </c>
    </row>
    <row r="83" spans="1:6" ht="12.75">
      <c r="A83" s="1"/>
      <c r="B83" s="35" t="s">
        <v>129</v>
      </c>
      <c r="C83" s="35"/>
      <c r="D83" s="1"/>
      <c r="E83" s="55"/>
      <c r="F83" s="56">
        <v>2038.38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50233.28714336233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44166</v>
      </c>
      <c r="C86" s="39">
        <v>-514662</v>
      </c>
      <c r="D86" s="44">
        <f>F43</f>
        <v>52516.6</v>
      </c>
      <c r="E86" s="44">
        <f>F84</f>
        <v>50233.28714336233</v>
      </c>
      <c r="F86" s="45">
        <f>C86+D86-E86</f>
        <v>-512378.68714336236</v>
      </c>
    </row>
    <row r="88" spans="1:6" ht="13.5" thickBot="1">
      <c r="A88" t="s">
        <v>111</v>
      </c>
      <c r="C88" s="52">
        <v>43800</v>
      </c>
      <c r="D88" s="8" t="s">
        <v>112</v>
      </c>
      <c r="E88" s="52">
        <v>43830</v>
      </c>
      <c r="F88" t="s">
        <v>113</v>
      </c>
    </row>
    <row r="89" spans="1:7" ht="13.5" thickBot="1">
      <c r="A89" t="s">
        <v>114</v>
      </c>
      <c r="F89" s="53">
        <f>E86</f>
        <v>50233.28714336233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2020-02-13T12:46:41Z</dcterms:modified>
  <cp:category/>
  <cp:version/>
  <cp:contentType/>
  <cp:contentStatus/>
</cp:coreProperties>
</file>