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<sst xmlns="http://schemas.openxmlformats.org/spreadsheetml/2006/main" count="160" uniqueCount="138">
  <si>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</si>
  <si>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</si>
  <si>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</si>
  <si>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</si>
  <si>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</si>
  <si>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</si>
  <si>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</si>
  <si>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</si>
  <si>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</si>
  <si>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</si>
  <si>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</si>
  <si>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</si>
  <si>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</si>
  <si>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</si>
  <si>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</si>
  <si>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</si>
  <si>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</si>
  <si>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</si>
  <si>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</si>
  <si>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</si>
  <si>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</si>
  <si>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</si>
  <si>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</si>
  <si>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</si>
  <si>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</si>
  <si>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</si>
  <si>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</si>
  <si>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</si>
  <si>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</si>
  <si>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</si>
  <si>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</si>
  <si>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</si>
  <si>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</si>
  <si>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</si>
  <si>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</si>
  <si>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</si>
  <si>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</si>
  <si>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</si>
  <si>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</si>
  <si>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</si>
  <si>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</si>
  <si>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</si>
  <si>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</si>
  <si>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</si>
  <si>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</si>
  <si>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</si>
  <si>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</si>
  <si>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</si>
  <si>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</si>
  <si>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</si>
  <si>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</si>
  <si>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</si>
  <si>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</si>
  <si>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</si>
  <si>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</si>
  <si>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</si>
  <si>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</si>
  <si>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</si>
  <si>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</si>
  <si>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</si>
  <si>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</si>
  <si>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</si>
  <si>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</si>
  <si>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</si>
  <si>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</si>
  <si>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</si>
  <si>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</si>
  <si>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</si>
  <si>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</si>
  <si>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</si>
  <si>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</si>
  <si>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</si>
  <si>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</si>
  <si>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</si>
  <si>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</si>
  <si>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</si>
  <si>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</si>
  <si>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</si>
  <si>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</si>
  <si>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</si>
  <si>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</si>
  <si>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</si>
  <si>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</si>
  <si>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</si>
  <si>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</si>
  <si>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</si>
  <si>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</si>
  <si>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</si>
  <si>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</si>
  <si>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</si>
  <si>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</si>
  <si>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</si>
  <si>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</si>
  <si>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</si>
  <si>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</si>
  <si>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</si>
  <si>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</si>
  <si>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</si>
  <si>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</si>
  <si>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</si>
  <si>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</si>
  <si>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</si>
  <si>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</si>
  <si>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</si>
  <si>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</si>
  <si>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</si>
  <si>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</si>
  <si>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</si>
  <si>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</si>
  <si>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</si>
  <si>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</si>
  <si>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</si>
  <si>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</si>
  <si>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</si>
  <si>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</si>
  <si>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</si>
  <si>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</si>
  <si>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</si>
  <si>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</si>
  <si>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</si>
  <si>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</si>
  <si>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</si>
  <si>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</si>
  <si>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</si>
  <si>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</si>
  <si>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</si>
  <si>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</si>
  <si>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</si>
  <si>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</si>
  <si>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</si>
  <si>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</si>
  <si>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</si>
  <si>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</si>
  <si>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</si>
  <si>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</si>
  <si>
    <t>смена ламп (9шт) п-д3,2</t>
  </si>
  <si>
    <t>лампа</t>
  </si>
  <si>
    <t>9шт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</si>
</sst>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L6*126.87*1.302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171.79212960000004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237.86602560000003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50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2.98</v>
      </c>
      <c r="M20" s="34">
        <f>SUM(M6:M19)</f>
        <v>492.2505252000001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50">
        <f>0.09*7.1</f>
        <v>0.6389999999999999</v>
      </c>
      <c r="M24" s="33">
        <f aca="true" t="shared" si="1" ref="M24:M39">L24*126.87*1.302*1.15</f>
        <v>121.38600618899999</v>
      </c>
    </row>
    <row r="25" spans="1:13" ht="12.75">
      <c r="A25" t="s">
        <v>106</v>
      </c>
      <c r="J25" s="20">
        <v>2</v>
      </c>
      <c r="K25" s="20"/>
      <c r="L25" s="50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50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7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7"/>
      <c r="M29" s="33">
        <f t="shared" si="1"/>
        <v>0</v>
      </c>
    </row>
    <row r="30" spans="10:13" ht="12.75">
      <c r="J30" s="20">
        <v>7</v>
      </c>
      <c r="K30" s="20"/>
      <c r="L30" s="5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7"/>
      <c r="M31" s="33">
        <f t="shared" si="1"/>
        <v>0</v>
      </c>
    </row>
    <row r="32" spans="10:13" ht="12.75">
      <c r="J32" s="20">
        <v>9</v>
      </c>
      <c r="K32" s="20"/>
      <c r="L32" s="57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7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7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7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7"/>
      <c r="M36" s="33">
        <f t="shared" si="1"/>
        <v>0</v>
      </c>
    </row>
    <row r="37" spans="10:13" ht="12.75">
      <c r="J37" s="20">
        <v>14</v>
      </c>
      <c r="K37" s="20"/>
      <c r="L37" s="57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7"/>
      <c r="M38" s="33">
        <f t="shared" si="1"/>
        <v>0</v>
      </c>
    </row>
    <row r="39" spans="10:13" ht="12.75">
      <c r="J39" s="20">
        <v>16</v>
      </c>
      <c r="K39" s="20"/>
      <c r="L39" s="57"/>
      <c r="M39" s="33">
        <f t="shared" si="1"/>
        <v>0</v>
      </c>
    </row>
    <row r="40" spans="1:13" ht="12.75">
      <c r="A40" s="2" t="s">
        <v>6</v>
      </c>
      <c r="F40" s="11">
        <v>41208.45</v>
      </c>
      <c r="J40" s="20"/>
      <c r="K40" s="30" t="s">
        <v>57</v>
      </c>
      <c r="L40" s="34">
        <f>SUM(L24:L39)</f>
        <v>0.6389999999999999</v>
      </c>
      <c r="M40" s="34">
        <f>SUM(M24:M39)</f>
        <v>121.38600618899999</v>
      </c>
    </row>
    <row r="41" spans="1:11" ht="12.75">
      <c r="A41" t="s">
        <v>7</v>
      </c>
      <c r="F41" s="5">
        <v>42793.2</v>
      </c>
      <c r="K41" s="1" t="s">
        <v>61</v>
      </c>
    </row>
    <row r="42" spans="2:13" ht="12.75">
      <c r="B42" t="s">
        <v>8</v>
      </c>
      <c r="F42" s="9">
        <f>F41/F40</f>
        <v>1.0384569184232846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t="s">
        <v>126</v>
      </c>
      <c r="F43" s="5">
        <f>100+250+400+400</f>
        <v>1150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43943.2</v>
      </c>
      <c r="J44" s="20">
        <v>1</v>
      </c>
      <c r="K44" s="20" t="s">
        <v>136</v>
      </c>
      <c r="L44" s="25" t="s">
        <v>137</v>
      </c>
      <c r="M44" s="25">
        <f>9*12.06</f>
        <v>108.54</v>
      </c>
    </row>
    <row r="45" spans="10:13" ht="12.75">
      <c r="J45" s="20">
        <v>2</v>
      </c>
      <c r="K45" s="20"/>
      <c r="L45" s="25"/>
      <c r="M45" s="25"/>
    </row>
    <row r="46" spans="2:13" ht="12.75">
      <c r="B46" s="1" t="s">
        <v>10</v>
      </c>
      <c r="C46" s="1"/>
      <c r="J46" s="20">
        <v>3</v>
      </c>
      <c r="K46" s="20"/>
      <c r="L46" s="25"/>
      <c r="M46" s="25"/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2500*1.302</f>
        <v>3255</v>
      </c>
      <c r="J50" s="20">
        <v>7</v>
      </c>
      <c r="K50" s="20"/>
      <c r="L50" s="25"/>
      <c r="M50" s="25"/>
    </row>
    <row r="51" spans="1:13" ht="12.75">
      <c r="A51" s="6" t="s">
        <v>83</v>
      </c>
      <c r="E51" s="5"/>
      <c r="F51" s="5">
        <f>E51*E33</f>
        <v>0</v>
      </c>
      <c r="J51" s="20">
        <v>8</v>
      </c>
      <c r="K51" s="20"/>
      <c r="L51" s="25"/>
      <c r="M51" s="25"/>
    </row>
    <row r="52" spans="1:13" ht="12.75">
      <c r="A52" s="4" t="s">
        <v>33</v>
      </c>
      <c r="F52" s="32">
        <f>F49+F50+F51</f>
        <v>8983.8</v>
      </c>
      <c r="J52" s="20">
        <v>9</v>
      </c>
      <c r="K52" s="20"/>
      <c r="L52" s="25"/>
      <c r="M52" s="25"/>
    </row>
    <row r="53" spans="1:13" ht="12.75">
      <c r="A53" s="4" t="s">
        <v>16</v>
      </c>
      <c r="J53" s="20">
        <v>10</v>
      </c>
      <c r="K53" s="20"/>
      <c r="L53" s="25"/>
      <c r="M53" s="50"/>
    </row>
    <row r="54" spans="1:13" ht="12.75">
      <c r="A54" t="s">
        <v>74</v>
      </c>
      <c r="D54" s="5">
        <v>2.22</v>
      </c>
      <c r="E54" t="s">
        <v>14</v>
      </c>
      <c r="F54" s="11">
        <f>E33*D54</f>
        <v>6208.008000000001</v>
      </c>
      <c r="J54" s="20">
        <v>11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6208.008000000001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3">
        <v>241335</v>
      </c>
      <c r="D58">
        <v>229360</v>
      </c>
      <c r="E58">
        <v>2796.4</v>
      </c>
      <c r="F58" s="35">
        <f>C58/D58*E58</f>
        <v>2942.401438786188</v>
      </c>
      <c r="J58" s="20">
        <v>15</v>
      </c>
      <c r="K58" s="20"/>
      <c r="L58" s="25"/>
      <c r="M58" s="25"/>
    </row>
    <row r="59" spans="1:13" ht="12.75">
      <c r="A59" t="s">
        <v>20</v>
      </c>
      <c r="F59" s="35">
        <f>M20</f>
        <v>492.2505252000001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121.38600618899999</v>
      </c>
      <c r="J60" s="20">
        <v>17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M73</f>
        <v>108.54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>
        <v>20</v>
      </c>
      <c r="K63" s="60"/>
      <c r="L63" s="25"/>
      <c r="M63" s="25"/>
    </row>
    <row r="64" spans="1:13" ht="12.75">
      <c r="A64" t="s">
        <v>24</v>
      </c>
      <c r="F64" s="5"/>
      <c r="J64" s="20">
        <v>21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0.6</v>
      </c>
      <c r="E65" t="s">
        <v>14</v>
      </c>
      <c r="F65" s="11">
        <f>B65*D65</f>
        <v>1677.84</v>
      </c>
      <c r="J65" s="20">
        <v>22</v>
      </c>
      <c r="K65" s="20"/>
      <c r="L65" s="25"/>
      <c r="M65" s="25"/>
    </row>
    <row r="66" spans="1:13" ht="12.75">
      <c r="A66" s="61" t="s">
        <v>75</v>
      </c>
      <c r="B66" s="61"/>
      <c r="C66" s="61"/>
      <c r="D66" s="62"/>
      <c r="E66" s="61"/>
      <c r="F66" s="62">
        <v>0</v>
      </c>
      <c r="J66" s="20">
        <v>23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24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5342.417970175188</v>
      </c>
      <c r="J68" s="20">
        <v>25</v>
      </c>
      <c r="K68" s="20"/>
      <c r="L68" s="25"/>
      <c r="M68" s="25"/>
    </row>
    <row r="69" spans="1:13" ht="12.75">
      <c r="A69" s="4" t="s">
        <v>26</v>
      </c>
      <c r="J69" s="20">
        <v>26</v>
      </c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0.19</v>
      </c>
      <c r="E70" s="7"/>
      <c r="F70" s="46">
        <f>B70*D70</f>
        <v>531.316</v>
      </c>
      <c r="J70" s="20">
        <v>27</v>
      </c>
      <c r="K70" s="20"/>
      <c r="L70" s="25"/>
      <c r="M70" s="25"/>
    </row>
    <row r="71" spans="1:13" ht="12.75">
      <c r="A71" t="s">
        <v>28</v>
      </c>
      <c r="F71" s="5"/>
      <c r="J71" s="20">
        <v>28</v>
      </c>
      <c r="K71" s="20"/>
      <c r="L71" s="25"/>
      <c r="M71" s="25"/>
    </row>
    <row r="72" spans="1:13" ht="12.75">
      <c r="A72" s="7" t="s">
        <v>72</v>
      </c>
      <c r="F72" s="5"/>
      <c r="J72" s="20"/>
      <c r="K72" s="20"/>
      <c r="L72" s="25"/>
      <c r="M72" s="25"/>
    </row>
    <row r="73" spans="2:13" ht="12.75">
      <c r="B73">
        <v>2796.4</v>
      </c>
      <c r="C73" t="s">
        <v>13</v>
      </c>
      <c r="D73" s="11">
        <v>1.06</v>
      </c>
      <c r="E73" t="s">
        <v>14</v>
      </c>
      <c r="F73" s="11">
        <f>B73*D73</f>
        <v>2964.184</v>
      </c>
      <c r="J73" s="20"/>
      <c r="K73" s="20"/>
      <c r="L73" s="31" t="s">
        <v>64</v>
      </c>
      <c r="M73" s="34">
        <f>SUM(M44:M72)</f>
        <v>108.54</v>
      </c>
    </row>
    <row r="74" spans="1:6" ht="12.75">
      <c r="A74" s="4" t="s">
        <v>29</v>
      </c>
      <c r="F74" s="32">
        <f>F70+F73</f>
        <v>3495.5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2.13</v>
      </c>
      <c r="E77" t="s">
        <v>14</v>
      </c>
      <c r="F77" s="11">
        <f>B77*D77</f>
        <v>5956.332</v>
      </c>
    </row>
    <row r="78" spans="1:6" ht="12.75">
      <c r="A78" s="4" t="s">
        <v>31</v>
      </c>
      <c r="F78" s="32">
        <f>SUM(F77)</f>
        <v>5956.332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29986.057970175192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1739.191362270161</v>
      </c>
      <c r="I81" s="7"/>
    </row>
    <row r="82" spans="1:9" ht="12.75">
      <c r="A82" s="1"/>
      <c r="B82" s="36" t="s">
        <v>128</v>
      </c>
      <c r="C82" s="49"/>
      <c r="D82" s="1"/>
      <c r="E82" s="58"/>
      <c r="F82" s="59">
        <v>2382.8</v>
      </c>
      <c r="I82" s="7"/>
    </row>
    <row r="83" spans="1:9" ht="12.75">
      <c r="A83" s="1"/>
      <c r="B83" s="36" t="s">
        <v>129</v>
      </c>
      <c r="C83" s="49"/>
      <c r="D83" s="1"/>
      <c r="E83" s="58"/>
      <c r="F83" s="59">
        <v>392.9</v>
      </c>
      <c r="I83" s="7"/>
    </row>
    <row r="84" spans="1:9" ht="12.75">
      <c r="A84" s="1"/>
      <c r="B84" s="36" t="s">
        <v>130</v>
      </c>
      <c r="C84" s="49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34500.94933244536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43678</v>
      </c>
      <c r="C87" s="40">
        <v>-364073</v>
      </c>
      <c r="D87" s="43">
        <f>F44</f>
        <v>43943.2</v>
      </c>
      <c r="E87" s="43">
        <f>F85</f>
        <v>34500.94933244536</v>
      </c>
      <c r="F87" s="44">
        <f>C87+D87-E87</f>
        <v>-354630.7493324453</v>
      </c>
    </row>
    <row r="89" spans="1:6" ht="13.5" thickBot="1">
      <c r="A89" t="s">
        <v>111</v>
      </c>
      <c r="C89" s="55">
        <v>43678</v>
      </c>
      <c r="D89" s="8" t="s">
        <v>112</v>
      </c>
      <c r="E89" s="55">
        <v>43708</v>
      </c>
      <c r="F89" t="s">
        <v>113</v>
      </c>
    </row>
    <row r="90" spans="1:7" ht="13.5" thickBot="1">
      <c r="A90" t="s">
        <v>114</v>
      </c>
      <c r="F90" s="56">
        <f>E87</f>
        <v>34500.94933244536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2019-04-10T11:31:27Z</cp:lastPrinted>
  <dcterms:created xsi:type="dcterms:W3CDTF">2008-08-18T07:30:19Z</dcterms:created>
  <dcterms:modified xsi:type="dcterms:W3CDTF">2019-11-11T12:18:30Z</dcterms:modified>
  <cp:category/>
  <cp:version/>
  <cp:contentType/>
  <cp:contentStatus/>
</cp:coreProperties>
</file>