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<sst xmlns="http://schemas.openxmlformats.org/spreadsheetml/2006/main" count="165" uniqueCount="142">
  <si>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</si>
  <si>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</si>
  <si>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</si>
  <si>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</si>
  <si>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</si>
  <si>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</si>
  <si>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</si>
  <si>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</si>
  <si>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</si>
  <si>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</si>
  <si>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</si>
  <si>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</si>
  <si>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</si>
  <si>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</si>
  <si>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</si>
  <si>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</si>
  <si>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</si>
  <si>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</si>
  <si>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</si>
  <si>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</si>
  <si>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</si>
  <si>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</si>
  <si>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</si>
  <si>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</si>
  <si>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</si>
  <si>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</si>
  <si>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</si>
  <si>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</si>
  <si>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</si>
  <si>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</si>
  <si>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</si>
  <si>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</si>
  <si>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</si>
  <si>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</si>
  <si>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</si>
  <si>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</si>
  <si>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</si>
  <si>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</si>
  <si>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</si>
  <si>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</si>
  <si>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</si>
  <si>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</si>
  <si>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</si>
  <si>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</si>
  <si>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</si>
  <si>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</si>
  <si>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</si>
  <si>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</si>
  <si>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</si>
  <si>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</si>
  <si>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</si>
  <si>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</si>
  <si>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</si>
  <si>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</si>
  <si>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</si>
  <si>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</si>
  <si>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</si>
  <si>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</si>
  <si>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</si>
  <si>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</si>
  <si>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</si>
  <si>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</si>
  <si>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</si>
  <si>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</si>
  <si>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</si>
  <si>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</si>
  <si>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</si>
  <si>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</t>
  </si>
  <si>
    <t>3. Расходы по содержанию лифтов</t>
  </si>
  <si>
    <t>1 лифт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</si>
  <si>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</si>
  <si>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</si>
  <si>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</si>
  <si>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</si>
  <si>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</si>
  <si>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</si>
  <si>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</si>
  <si>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</si>
  <si>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</si>
  <si>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</si>
  <si>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</si>
  <si>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</si>
  <si>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</si>
  <si>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</si>
  <si>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</si>
  <si>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</si>
  <si>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</si>
  <si>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</si>
  <si>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</si>
  <si>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</si>
  <si>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</si>
  <si>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</si>
  <si>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</si>
  <si>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</si>
  <si>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</si>
  <si>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</si>
  <si>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</si>
  <si>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</si>
  <si>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</si>
  <si>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</si>
  <si>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</si>
  <si>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</si>
  <si>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</si>
  <si>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</si>
  <si>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</si>
  <si>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</si>
  <si>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</si>
  <si>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</si>
  <si>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</si>
  <si>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</si>
  <si>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</si>
  <si>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</si>
  <si>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</si>
  <si>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</si>
  <si>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</si>
  <si>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</si>
  <si>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</si>
  <si>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</si>
  <si>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</si>
  <si>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</si>
  <si>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</si>
  <si>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</si>
  <si>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</si>
  <si>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</si>
  <si>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</si>
  <si>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</si>
  <si>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</si>
  <si>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</si>
  <si>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</si>
  <si>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</si>
  <si>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</si>
  <si>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</si>
  <si>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</si>
  <si>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Техлифт, страховка</t>
  </si>
  <si>
    <t>2019 г.</t>
  </si>
  <si>
    <t>1.2 Аренда (Спарк, Медиа-Маркет.ростел.,комстар,видикон)</t>
  </si>
  <si>
    <t>декабря</t>
  </si>
  <si>
    <t>за   декабрь  2019 г.</t>
  </si>
  <si>
    <t>ост.на 01.01</t>
  </si>
  <si>
    <t xml:space="preserve">смена ламп (5шт) </t>
  </si>
  <si>
    <t>лампа</t>
  </si>
  <si>
    <t>5шт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</si>
</sst>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3" fillId="34" borderId="0" xfId="0" applyFont="1" applyFill="1" applyAlignment="1">
      <alignment/>
    </xf>
    <xf numFmtId="2" fontId="1" fillId="34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80" zoomScaleNormal="80" zoomScalePageLayoutView="0" workbookViewId="0" topLeftCell="A16">
      <selection activeCell="M41" sqref="M41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50390625" style="0" customWidth="1"/>
    <col min="6" max="6" width="13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87</v>
      </c>
      <c r="D2" s="8">
        <v>12</v>
      </c>
      <c r="K2" s="5" t="s">
        <v>137</v>
      </c>
    </row>
    <row r="3" spans="1:13" ht="12.75">
      <c r="A3" t="s">
        <v>88</v>
      </c>
      <c r="J3" s="14" t="s">
        <v>36</v>
      </c>
      <c r="K3" s="52" t="s">
        <v>61</v>
      </c>
      <c r="L3" s="22" t="s">
        <v>39</v>
      </c>
      <c r="M3" s="22" t="s">
        <v>42</v>
      </c>
    </row>
    <row r="4" spans="1:13" ht="12.75">
      <c r="A4" t="s">
        <v>89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136</v>
      </c>
      <c r="G5" s="8" t="s">
        <v>134</v>
      </c>
      <c r="J5" s="15"/>
      <c r="K5" s="15"/>
      <c r="L5" s="21" t="s">
        <v>41</v>
      </c>
      <c r="M5" s="21"/>
    </row>
    <row r="6" spans="1:13" ht="12.75">
      <c r="A6" t="s">
        <v>90</v>
      </c>
      <c r="J6" s="20">
        <v>1</v>
      </c>
      <c r="K6" s="20" t="s">
        <v>79</v>
      </c>
      <c r="L6" s="25">
        <v>0</v>
      </c>
      <c r="M6" s="46">
        <f>L6*126.87*1.302</f>
        <v>0</v>
      </c>
    </row>
    <row r="7" spans="2:13" ht="12.75">
      <c r="B7" t="s">
        <v>91</v>
      </c>
      <c r="C7" s="1" t="s">
        <v>92</v>
      </c>
      <c r="D7" s="1"/>
      <c r="E7" s="1" t="s">
        <v>113</v>
      </c>
      <c r="J7" s="14">
        <v>2</v>
      </c>
      <c r="K7" s="14" t="s">
        <v>44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46</v>
      </c>
      <c r="L9" s="23">
        <v>0</v>
      </c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4.29</v>
      </c>
      <c r="M11" s="46">
        <f t="shared" si="0"/>
        <v>708.6425346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82</v>
      </c>
      <c r="L13" s="23">
        <v>2.14</v>
      </c>
      <c r="M13" s="46">
        <f t="shared" si="0"/>
        <v>353.4953436</v>
      </c>
    </row>
    <row r="14" spans="1:13" ht="12.75">
      <c r="A14" t="s">
        <v>98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54</v>
      </c>
      <c r="K17" s="26" t="s">
        <v>84</v>
      </c>
      <c r="L17" s="21">
        <v>0</v>
      </c>
      <c r="M17" s="46">
        <f t="shared" si="0"/>
        <v>0</v>
      </c>
    </row>
    <row r="18" spans="5:13" ht="12.75">
      <c r="E18" t="s">
        <v>102</v>
      </c>
      <c r="J18" s="15" t="s">
        <v>56</v>
      </c>
      <c r="K18" s="26" t="s">
        <v>55</v>
      </c>
      <c r="L18" s="21">
        <v>0.81</v>
      </c>
      <c r="M18" s="46">
        <f t="shared" si="0"/>
        <v>133.79963940000002</v>
      </c>
    </row>
    <row r="19" spans="1:13" ht="12.75">
      <c r="A19" t="s">
        <v>103</v>
      </c>
      <c r="J19" s="16" t="s">
        <v>83</v>
      </c>
      <c r="K19" s="18" t="s">
        <v>57</v>
      </c>
      <c r="L19" s="47">
        <v>0.5</v>
      </c>
      <c r="M19" s="46">
        <f t="shared" si="0"/>
        <v>82.59237</v>
      </c>
    </row>
    <row r="20" spans="1:13" ht="12.75">
      <c r="A20" t="s">
        <v>104</v>
      </c>
      <c r="J20" s="20"/>
      <c r="K20" s="27" t="s">
        <v>58</v>
      </c>
      <c r="L20" s="28">
        <f>SUM(L6:L19)</f>
        <v>7.74</v>
      </c>
      <c r="M20" s="33">
        <f>SUM(M6:M19)</f>
        <v>1278.5298876</v>
      </c>
    </row>
    <row r="21" spans="1:11" ht="12.75">
      <c r="A21" t="s">
        <v>129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20">
        <v>1</v>
      </c>
      <c r="K24" s="20" t="s">
        <v>139</v>
      </c>
      <c r="L24" s="46">
        <v>0.35</v>
      </c>
      <c r="M24" s="32">
        <f>L24*126.87*1.302*1.15</f>
        <v>66.48685784999999</v>
      </c>
    </row>
    <row r="25" spans="1:13" ht="12.75">
      <c r="A25" t="s">
        <v>108</v>
      </c>
      <c r="J25" s="20">
        <v>2</v>
      </c>
      <c r="K25" s="20"/>
      <c r="L25" s="46"/>
      <c r="M25" s="32">
        <f aca="true" t="shared" si="1" ref="M25:M35">L25*126.87*1.302*1.15</f>
        <v>0</v>
      </c>
    </row>
    <row r="26" spans="1:13" ht="12.75">
      <c r="A26" t="s">
        <v>109</v>
      </c>
      <c r="J26" s="20">
        <v>3</v>
      </c>
      <c r="K26" s="20"/>
      <c r="L26" s="46"/>
      <c r="M26" s="32">
        <f t="shared" si="1"/>
        <v>0</v>
      </c>
    </row>
    <row r="27" spans="1:13" ht="12.75">
      <c r="A27" s="49" t="s">
        <v>110</v>
      </c>
      <c r="B27" s="49"/>
      <c r="C27" s="49"/>
      <c r="D27" s="49"/>
      <c r="E27" s="49"/>
      <c r="F27" s="49"/>
      <c r="G27" s="49"/>
      <c r="H27" s="49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46"/>
      <c r="M28" s="32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3158.1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510</v>
      </c>
      <c r="F34" t="s">
        <v>66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563</v>
      </c>
      <c r="F36" t="s">
        <v>66</v>
      </c>
      <c r="J36" s="20"/>
      <c r="K36" s="29" t="s">
        <v>58</v>
      </c>
      <c r="L36" s="28">
        <f>SUM(L24:L35)</f>
        <v>0.35</v>
      </c>
      <c r="M36" s="33">
        <f>SUM(M24:M35)</f>
        <v>66.48685784999999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64390.75</v>
      </c>
      <c r="J40" s="20">
        <v>1</v>
      </c>
      <c r="K40" s="20" t="s">
        <v>140</v>
      </c>
      <c r="L40" s="25" t="s">
        <v>141</v>
      </c>
      <c r="M40" s="25">
        <f>5*25.6</f>
        <v>128</v>
      </c>
    </row>
    <row r="41" spans="1:13" ht="12.75">
      <c r="A41" t="s">
        <v>7</v>
      </c>
      <c r="F41" s="5">
        <v>64310.22</v>
      </c>
      <c r="J41" s="20">
        <v>2</v>
      </c>
      <c r="K41" s="20"/>
      <c r="L41" s="46"/>
      <c r="M41" s="25"/>
    </row>
    <row r="42" spans="2:13" ht="12.75">
      <c r="B42" t="s">
        <v>8</v>
      </c>
      <c r="F42" s="9">
        <f>F41/F40</f>
        <v>0.9987493545268536</v>
      </c>
      <c r="J42" s="20">
        <v>3</v>
      </c>
      <c r="K42" s="20"/>
      <c r="L42" s="25"/>
      <c r="M42" s="25"/>
    </row>
    <row r="43" spans="1:13" ht="12.75">
      <c r="A43" s="7" t="s">
        <v>135</v>
      </c>
      <c r="B43" s="7"/>
      <c r="C43" s="7"/>
      <c r="D43" s="7"/>
      <c r="E43" s="7"/>
      <c r="F43" s="11">
        <f>250+100+400+250+105</f>
        <v>1105</v>
      </c>
      <c r="J43" s="20">
        <v>4</v>
      </c>
      <c r="K43" s="56"/>
      <c r="L43" s="57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65415.22</v>
      </c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3450*1.302</f>
        <v>4491.900000000001</v>
      </c>
      <c r="J48" s="20">
        <v>9</v>
      </c>
      <c r="K48" s="20"/>
      <c r="L48" s="25"/>
      <c r="M48" s="25"/>
    </row>
    <row r="49" spans="1:13" ht="12.75">
      <c r="A49" s="6" t="s">
        <v>15</v>
      </c>
      <c r="F49" s="11">
        <f>3733.7*1.302</f>
        <v>4861.2774</v>
      </c>
      <c r="J49" s="20">
        <v>10</v>
      </c>
      <c r="K49" s="20"/>
      <c r="L49" s="25"/>
      <c r="M49" s="25"/>
    </row>
    <row r="50" spans="1:13" ht="12.75">
      <c r="A50" s="61" t="s">
        <v>85</v>
      </c>
      <c r="B50" s="62"/>
      <c r="C50" s="62"/>
      <c r="D50" s="62"/>
      <c r="E50" s="63">
        <v>0.43</v>
      </c>
      <c r="F50" s="64">
        <f>E50*E33</f>
        <v>1357.983</v>
      </c>
      <c r="J50" s="20">
        <v>11</v>
      </c>
      <c r="K50" s="20"/>
      <c r="L50" s="25"/>
      <c r="M50" s="25"/>
    </row>
    <row r="51" spans="1:13" ht="12.75">
      <c r="A51" s="4" t="s">
        <v>34</v>
      </c>
      <c r="F51" s="31">
        <f>F48+F49+F50</f>
        <v>10711.1604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77</v>
      </c>
      <c r="D53" s="5">
        <v>0</v>
      </c>
      <c r="E53" t="s">
        <v>14</v>
      </c>
      <c r="F53" s="11">
        <f>E33*D53</f>
        <v>0</v>
      </c>
      <c r="J53" s="20">
        <v>14</v>
      </c>
      <c r="K53" s="20"/>
      <c r="L53" s="25"/>
      <c r="M53" s="25"/>
    </row>
    <row r="54" spans="1:13" ht="12.75">
      <c r="A54" t="s">
        <v>81</v>
      </c>
      <c r="B54">
        <v>510</v>
      </c>
      <c r="C54" t="s">
        <v>13</v>
      </c>
      <c r="D54" s="5">
        <v>0.1</v>
      </c>
      <c r="E54" t="s">
        <v>14</v>
      </c>
      <c r="F54" s="5">
        <f>B54*D54</f>
        <v>51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51</v>
      </c>
      <c r="J55" s="20">
        <v>16</v>
      </c>
      <c r="K55" s="20"/>
      <c r="L55" s="25"/>
      <c r="M55" s="25"/>
    </row>
    <row r="56" spans="1:13" ht="12.75">
      <c r="A56" s="4" t="s">
        <v>68</v>
      </c>
      <c r="J56" s="20">
        <v>17</v>
      </c>
      <c r="K56" s="20"/>
      <c r="L56" s="25"/>
      <c r="M56" s="25"/>
    </row>
    <row r="57" spans="1:13" ht="12.75">
      <c r="A57" t="s">
        <v>69</v>
      </c>
      <c r="B57" s="10">
        <v>1</v>
      </c>
      <c r="D57" s="5">
        <v>6305</v>
      </c>
      <c r="F57" s="5">
        <f>B57*D57</f>
        <v>6305</v>
      </c>
      <c r="J57" s="20">
        <v>18</v>
      </c>
      <c r="K57" s="20"/>
      <c r="L57" s="25"/>
      <c r="M57" s="25"/>
    </row>
    <row r="58" spans="1:13" ht="12.75">
      <c r="A58" s="58" t="s">
        <v>133</v>
      </c>
      <c r="B58" s="59"/>
      <c r="C58" s="58"/>
      <c r="D58" s="60"/>
      <c r="E58" s="58"/>
      <c r="F58" s="60">
        <v>4271</v>
      </c>
      <c r="J58" s="20">
        <v>19</v>
      </c>
      <c r="K58" s="20"/>
      <c r="L58" s="25"/>
      <c r="M58" s="25"/>
    </row>
    <row r="59" spans="1:13" ht="12.75">
      <c r="A59" s="1" t="s">
        <v>70</v>
      </c>
      <c r="F59" s="8">
        <f>SUM(F57+F58)</f>
        <v>10576</v>
      </c>
      <c r="J59" s="20">
        <v>20</v>
      </c>
      <c r="K59" s="20"/>
      <c r="L59" s="25"/>
      <c r="M59" s="25"/>
    </row>
    <row r="60" spans="1:13" ht="12.75">
      <c r="A60" s="4" t="s">
        <v>18</v>
      </c>
      <c r="B60" s="4"/>
      <c r="J60" s="20"/>
      <c r="K60" s="20"/>
      <c r="L60" s="30" t="s">
        <v>65</v>
      </c>
      <c r="M60" s="33">
        <f>SUM(M40:M59)</f>
        <v>128</v>
      </c>
    </row>
    <row r="61" spans="1:13" ht="12.75">
      <c r="A61" t="s">
        <v>19</v>
      </c>
      <c r="C61" s="48">
        <v>240839</v>
      </c>
      <c r="D61">
        <v>229360</v>
      </c>
      <c r="E61">
        <v>3158.1</v>
      </c>
      <c r="F61" s="34">
        <f>C61/D61*E61</f>
        <v>3316.156461021974</v>
      </c>
      <c r="J61" s="43"/>
      <c r="K61" s="43"/>
      <c r="L61" s="44"/>
      <c r="M61" s="45"/>
    </row>
    <row r="62" spans="1:6" ht="12.75">
      <c r="A62" t="s">
        <v>20</v>
      </c>
      <c r="F62" s="34">
        <f>M20</f>
        <v>1278.5298876</v>
      </c>
    </row>
    <row r="63" spans="1:6" ht="12.75">
      <c r="A63" t="s">
        <v>21</v>
      </c>
      <c r="F63" s="11">
        <f>M36</f>
        <v>66.48685784999999</v>
      </c>
    </row>
    <row r="64" spans="1:6" ht="12.75">
      <c r="A64" t="s">
        <v>76</v>
      </c>
      <c r="F64" s="5">
        <f>0*600*30.2%</f>
        <v>0</v>
      </c>
    </row>
    <row r="65" spans="1:6" ht="12.75">
      <c r="A65" t="s">
        <v>22</v>
      </c>
      <c r="F65" s="11">
        <f>M60</f>
        <v>128</v>
      </c>
    </row>
    <row r="66" spans="1:6" ht="12.75">
      <c r="A66" t="s">
        <v>23</v>
      </c>
      <c r="F66" s="5"/>
    </row>
    <row r="67" spans="1:6" ht="12.75">
      <c r="A67" t="s">
        <v>24</v>
      </c>
      <c r="F67" s="5"/>
    </row>
    <row r="68" spans="2:6" ht="12.75">
      <c r="B68">
        <v>3158.1</v>
      </c>
      <c r="C68" t="s">
        <v>13</v>
      </c>
      <c r="D68" s="11">
        <v>0.22</v>
      </c>
      <c r="E68" t="s">
        <v>14</v>
      </c>
      <c r="F68" s="11">
        <f>B68*D68</f>
        <v>694.782</v>
      </c>
    </row>
    <row r="69" spans="1:6" ht="12.75">
      <c r="A69" s="62" t="s">
        <v>86</v>
      </c>
      <c r="B69" s="62"/>
      <c r="C69" s="62"/>
      <c r="D69" s="64">
        <v>0.32</v>
      </c>
      <c r="E69" s="62"/>
      <c r="F69" s="64">
        <f>D69*E33</f>
        <v>1010.592</v>
      </c>
    </row>
    <row r="70" spans="1:6" ht="12.75">
      <c r="A70" s="4" t="s">
        <v>25</v>
      </c>
      <c r="B70" s="10"/>
      <c r="C70" s="10"/>
      <c r="F70" s="31">
        <f>SUM(F61:F69)</f>
        <v>6494.547206471973</v>
      </c>
    </row>
    <row r="71" ht="12.75">
      <c r="A71" s="4" t="s">
        <v>26</v>
      </c>
    </row>
    <row r="72" spans="1:6" ht="12.75">
      <c r="A72" t="s">
        <v>27</v>
      </c>
      <c r="B72">
        <v>3158.1</v>
      </c>
      <c r="C72" t="s">
        <v>66</v>
      </c>
      <c r="D72" s="5">
        <v>0.23</v>
      </c>
      <c r="E72" t="s">
        <v>14</v>
      </c>
      <c r="F72" s="11">
        <f>B72*D72</f>
        <v>726.363</v>
      </c>
    </row>
    <row r="73" ht="12.75">
      <c r="A73" t="s">
        <v>28</v>
      </c>
    </row>
    <row r="74" ht="12.75">
      <c r="A74" s="7" t="s">
        <v>75</v>
      </c>
    </row>
    <row r="75" spans="2:6" ht="12.75">
      <c r="B75">
        <v>3158.1</v>
      </c>
      <c r="C75" t="s">
        <v>13</v>
      </c>
      <c r="D75" s="11">
        <v>0.91</v>
      </c>
      <c r="E75" t="s">
        <v>14</v>
      </c>
      <c r="F75" s="11">
        <f>B75*D75</f>
        <v>2873.871</v>
      </c>
    </row>
    <row r="76" spans="1:6" ht="12.75">
      <c r="A76" s="4" t="s">
        <v>29</v>
      </c>
      <c r="F76" s="31">
        <f>F72+F75</f>
        <v>3600.2340000000004</v>
      </c>
    </row>
    <row r="77" ht="12.75">
      <c r="A77" s="4" t="s">
        <v>30</v>
      </c>
    </row>
    <row r="78" spans="1:6" ht="12.75">
      <c r="A78" s="7" t="s">
        <v>31</v>
      </c>
      <c r="B78" s="7"/>
      <c r="C78" s="7"/>
      <c r="D78" s="7"/>
      <c r="E78" s="7"/>
      <c r="F78" s="7"/>
    </row>
    <row r="79" spans="2:6" ht="12.75">
      <c r="B79">
        <v>3158.1</v>
      </c>
      <c r="C79" t="s">
        <v>13</v>
      </c>
      <c r="D79" s="11">
        <v>2.23</v>
      </c>
      <c r="E79" t="s">
        <v>14</v>
      </c>
      <c r="F79" s="11">
        <f>B79*D79</f>
        <v>7042.563</v>
      </c>
    </row>
    <row r="80" spans="1:6" ht="12.75">
      <c r="A80" s="4" t="s">
        <v>32</v>
      </c>
      <c r="F80" s="31">
        <f>SUM(F79)</f>
        <v>7042.563</v>
      </c>
    </row>
    <row r="81" spans="1:9" ht="12.75">
      <c r="A81" s="65" t="s">
        <v>80</v>
      </c>
      <c r="B81" s="62"/>
      <c r="C81" s="62"/>
      <c r="D81" s="63">
        <v>2.05</v>
      </c>
      <c r="E81" s="62"/>
      <c r="F81" s="66">
        <f>D81*E33</f>
        <v>6474.105</v>
      </c>
      <c r="I81" s="7"/>
    </row>
    <row r="82" spans="1:6" ht="12.75">
      <c r="A82" s="1" t="s">
        <v>33</v>
      </c>
      <c r="B82" s="1"/>
      <c r="F82" s="31">
        <f>F51+F55+F59+F70+F76+F80+F81</f>
        <v>44949.609606471975</v>
      </c>
    </row>
    <row r="83" spans="1:6" ht="12.75">
      <c r="A83" s="1" t="s">
        <v>78</v>
      </c>
      <c r="B83" s="35"/>
      <c r="C83" s="35">
        <v>0.058</v>
      </c>
      <c r="D83" s="1"/>
      <c r="E83" s="1"/>
      <c r="F83" s="31">
        <f>F82*5.8%</f>
        <v>2607.0773571753743</v>
      </c>
    </row>
    <row r="84" spans="1:6" ht="12.75">
      <c r="A84" s="1"/>
      <c r="B84" s="35" t="s">
        <v>130</v>
      </c>
      <c r="C84" s="35"/>
      <c r="D84" s="1"/>
      <c r="E84" s="53"/>
      <c r="F84" s="54">
        <v>8712.4</v>
      </c>
    </row>
    <row r="85" spans="1:6" ht="12.75">
      <c r="A85" s="1"/>
      <c r="B85" s="35" t="s">
        <v>131</v>
      </c>
      <c r="C85" s="35"/>
      <c r="D85" s="1"/>
      <c r="E85" s="53"/>
      <c r="F85" s="54">
        <v>463.01</v>
      </c>
    </row>
    <row r="86" spans="1:6" ht="12.75">
      <c r="A86" s="1"/>
      <c r="B86" s="35" t="s">
        <v>132</v>
      </c>
      <c r="C86" s="35"/>
      <c r="D86" s="1"/>
      <c r="E86" s="53"/>
      <c r="F86" s="54">
        <v>2432.91</v>
      </c>
    </row>
    <row r="87" spans="1:6" ht="13.5">
      <c r="A87" s="12" t="s">
        <v>35</v>
      </c>
      <c r="B87" s="12"/>
      <c r="C87" s="12"/>
      <c r="D87" s="12"/>
      <c r="E87" s="12"/>
      <c r="F87" s="40">
        <f>F82+F83+F84+F85+F86</f>
        <v>59165.00696364735</v>
      </c>
    </row>
    <row r="88" spans="2:6" ht="12.75">
      <c r="B88" s="36" t="s">
        <v>71</v>
      </c>
      <c r="C88" s="37" t="s">
        <v>72</v>
      </c>
      <c r="D88" s="22" t="s">
        <v>73</v>
      </c>
      <c r="E88" s="22" t="s">
        <v>74</v>
      </c>
      <c r="F88" s="55" t="s">
        <v>138</v>
      </c>
    </row>
    <row r="89" spans="1:6" ht="12.75">
      <c r="A89" s="13"/>
      <c r="B89" s="38">
        <v>44166</v>
      </c>
      <c r="C89" s="39">
        <v>-83095</v>
      </c>
      <c r="D89" s="41">
        <f>F44</f>
        <v>65415.22</v>
      </c>
      <c r="E89" s="41">
        <f>F87</f>
        <v>59165.00696364735</v>
      </c>
      <c r="F89" s="42">
        <f>C89+D89-E89</f>
        <v>-76844.78696364735</v>
      </c>
    </row>
    <row r="91" spans="1:6" ht="13.5" thickBot="1">
      <c r="A91" t="s">
        <v>114</v>
      </c>
      <c r="C91" s="50">
        <v>43800</v>
      </c>
      <c r="D91" s="8" t="s">
        <v>115</v>
      </c>
      <c r="E91" s="50">
        <v>43830</v>
      </c>
      <c r="F91" t="s">
        <v>116</v>
      </c>
    </row>
    <row r="92" spans="1:8" ht="13.5" thickBot="1">
      <c r="A92" t="s">
        <v>117</v>
      </c>
      <c r="F92" s="51">
        <f>E89</f>
        <v>59165.00696364735</v>
      </c>
      <c r="G92" s="7" t="s">
        <v>14</v>
      </c>
      <c r="H92" s="7"/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1" ht="12.75">
      <c r="B101" t="s">
        <v>125</v>
      </c>
    </row>
    <row r="103" ht="12.75">
      <c r="A103" t="s">
        <v>126</v>
      </c>
    </row>
    <row r="106" ht="12.75">
      <c r="A106" t="s">
        <v>127</v>
      </c>
    </row>
    <row r="109" ht="12.75">
      <c r="A109" t="s">
        <v>128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2017-08-21T12:50:07Z</cp:lastPrinted>
  <dcterms:created xsi:type="dcterms:W3CDTF">2008-08-18T07:30:19Z</dcterms:created>
  <dcterms:modified xsi:type="dcterms:W3CDTF">2020-02-13T12:42:48Z</dcterms:modified>
  <cp:category/>
  <cp:version/>
  <cp:contentType/>
  <cp:contentStatus/>
</cp:coreProperties>
</file>