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<sst xmlns="http://schemas.openxmlformats.org/spreadsheetml/2006/main" count="176" uniqueCount="151">
  <si>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</si>
  <si>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</si>
  <si>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</si>
  <si>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</si>
  <si>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</si>
  <si>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</si>
  <si>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</si>
  <si>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</si>
  <si>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</si>
  <si>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</si>
  <si>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</si>
  <si>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</si>
  <si>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</si>
  <si>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</si>
  <si>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</si>
  <si>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</si>
  <si>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</si>
  <si>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</si>
  <si>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</si>
  <si>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</si>
  <si>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</si>
  <si>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</si>
  <si>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</si>
  <si>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</si>
  <si>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</si>
  <si>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</si>
  <si>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</si>
  <si>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</si>
  <si>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</si>
  <si>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</si>
  <si>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</si>
  <si>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</si>
  <si>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</si>
  <si>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</si>
  <si>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</si>
  <si>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</si>
  <si>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</si>
  <si>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</si>
  <si>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</si>
  <si>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</si>
  <si>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</si>
  <si>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</si>
  <si>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</si>
  <si>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</si>
  <si>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</si>
  <si>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</si>
  <si>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</si>
  <si>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</si>
  <si>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</si>
  <si>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</si>
  <si>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</si>
  <si>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</si>
  <si>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</si>
  <si>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</si>
  <si>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</si>
  <si>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</si>
  <si>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</si>
  <si>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</si>
  <si>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</si>
  <si>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</si>
  <si>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</si>
  <si>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</si>
  <si>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</si>
  <si>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</si>
  <si>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</si>
  <si>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</si>
  <si>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</si>
  <si>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</si>
  <si>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</si>
  <si>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</si>
  <si>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</si>
  <si>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</si>
  <si>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</si>
  <si>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</si>
  <si>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</si>
  <si>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</si>
  <si>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</si>
  <si>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</si>
  <si>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</si>
  <si>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</si>
  <si>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</si>
  <si>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</si>
  <si>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</si>
  <si>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</si>
  <si>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</si>
  <si>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</si>
  <si>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</si>
  <si>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</si>
  <si>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</si>
  <si>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</si>
  <si>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</si>
  <si>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</si>
  <si>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</si>
  <si>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</si>
  <si>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</si>
  <si>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</si>
  <si>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</si>
  <si>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</si>
  <si>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</si>
  <si>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</si>
  <si>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</si>
  <si>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</si>
  <si>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</si>
  <si>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</si>
  <si>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</si>
  <si>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</si>
  <si>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</si>
  <si>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</si>
  <si>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</si>
  <si>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</si>
  <si>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</si>
  <si>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</si>
  <si>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</si>
  <si>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</si>
  <si>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</si>
  <si>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</si>
  <si>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</si>
  <si>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</si>
  <si>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</si>
  <si>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</si>
  <si>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</si>
  <si>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</si>
  <si>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</si>
  <si>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</si>
  <si>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</si>
  <si>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</si>
  <si>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</si>
  <si>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</si>
  <si>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</si>
  <si>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</si>
  <si>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</si>
  <si>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Арендаторы (Спарк,ростелеком.комстар, эр-телеком, видикон)</t>
  </si>
  <si>
    <t>февраля</t>
  </si>
  <si>
    <t>за   февраль  2019 г.</t>
  </si>
  <si>
    <t>ост.на 01.03</t>
  </si>
  <si>
    <t>смена труб д 20 (4мп) п-д3</t>
  </si>
  <si>
    <t>смена вентиля д 15,20 (2шт) п-3 3</t>
  </si>
  <si>
    <t>труба д 20</t>
  </si>
  <si>
    <t>4мп</t>
  </si>
  <si>
    <t>гебо 20</t>
  </si>
  <si>
    <t>1шт</t>
  </si>
  <si>
    <t>муфта 20</t>
  </si>
  <si>
    <t>2шт</t>
  </si>
  <si>
    <t>уголок 20</t>
  </si>
  <si>
    <t>4шт</t>
  </si>
  <si>
    <t>квентиль д 15</t>
  </si>
  <si>
    <t xml:space="preserve">смена замка (1шт) </t>
  </si>
  <si>
    <t>замок</t>
  </si>
  <si>
    <t xml:space="preserve">смена ламп (11шт) </t>
  </si>
  <si>
    <t>лампа</t>
  </si>
  <si>
    <t>11шт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</si>
</sst>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D76" sqref="D76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2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132</v>
      </c>
      <c r="G4" s="8" t="s">
        <v>130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2477.7711000000004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16.85</v>
      </c>
      <c r="M20" s="33">
        <f>SUM(M6:M19)</f>
        <v>2783.362869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f>0.04*224.9</f>
        <v>8.996</v>
      </c>
      <c r="M24" s="32">
        <f>L24*126.87*1.302*1.15</f>
        <v>1708.9022091960003</v>
      </c>
    </row>
    <row r="25" spans="1:13" ht="12.75">
      <c r="A25" t="s">
        <v>106</v>
      </c>
      <c r="J25" s="20">
        <v>2</v>
      </c>
      <c r="K25" s="20" t="s">
        <v>136</v>
      </c>
      <c r="L25" s="46">
        <f>0.02*81</f>
        <v>1.62</v>
      </c>
      <c r="M25" s="32">
        <f aca="true" t="shared" si="1" ref="M25:M37">L25*126.87*1.302*1.15</f>
        <v>307.73917062000004</v>
      </c>
    </row>
    <row r="26" spans="1:13" ht="13.5" customHeight="1">
      <c r="A26" t="s">
        <v>107</v>
      </c>
      <c r="J26" s="20">
        <v>3</v>
      </c>
      <c r="K26" s="20" t="s">
        <v>146</v>
      </c>
      <c r="L26" s="46">
        <v>1.07</v>
      </c>
      <c r="M26" s="32">
        <f t="shared" si="1"/>
        <v>203.25982256999998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148</v>
      </c>
      <c r="L27" s="46">
        <f>0.11*7.1</f>
        <v>0.7809999999999999</v>
      </c>
      <c r="M27" s="32">
        <f t="shared" si="1"/>
        <v>148.360674231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12.467</v>
      </c>
      <c r="M38" s="33">
        <f>SUM(M24:M37)</f>
        <v>2368.2618766170003</v>
      </c>
    </row>
    <row r="39" spans="1:11" ht="12.75">
      <c r="A39" s="2" t="s">
        <v>6</v>
      </c>
      <c r="F39" s="11">
        <v>49440.05</v>
      </c>
      <c r="K39" s="1" t="s">
        <v>61</v>
      </c>
    </row>
    <row r="40" spans="1:13" ht="12.75">
      <c r="A40" t="s">
        <v>7</v>
      </c>
      <c r="F40" s="5">
        <v>31511.44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0.6373666693298247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131</v>
      </c>
      <c r="F42" s="5">
        <f>250+250+400+400+105</f>
        <v>1405</v>
      </c>
      <c r="J42" s="20">
        <v>1</v>
      </c>
      <c r="K42" s="20" t="s">
        <v>137</v>
      </c>
      <c r="L42" s="25" t="s">
        <v>138</v>
      </c>
      <c r="M42" s="25">
        <f>4*72</f>
        <v>288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32916.44</v>
      </c>
      <c r="J43" s="20">
        <v>2</v>
      </c>
      <c r="K43" s="20" t="s">
        <v>139</v>
      </c>
      <c r="L43" s="46" t="s">
        <v>140</v>
      </c>
      <c r="M43" s="25">
        <v>567</v>
      </c>
    </row>
    <row r="44" spans="10:13" ht="12.75">
      <c r="J44" s="20">
        <v>3</v>
      </c>
      <c r="K44" s="20" t="s">
        <v>141</v>
      </c>
      <c r="L44" s="46" t="s">
        <v>142</v>
      </c>
      <c r="M44" s="25">
        <f>2*102</f>
        <v>204</v>
      </c>
    </row>
    <row r="45" spans="2:13" ht="12.75">
      <c r="B45" s="1" t="s">
        <v>10</v>
      </c>
      <c r="C45" s="1"/>
      <c r="J45" s="20">
        <v>4</v>
      </c>
      <c r="K45" s="20" t="s">
        <v>143</v>
      </c>
      <c r="L45" s="25" t="s">
        <v>144</v>
      </c>
      <c r="M45" s="25">
        <f>4*5</f>
        <v>20</v>
      </c>
    </row>
    <row r="46" spans="10:13" ht="12.75">
      <c r="J46" s="20">
        <v>5</v>
      </c>
      <c r="K46" s="20" t="s">
        <v>145</v>
      </c>
      <c r="L46" s="25" t="s">
        <v>140</v>
      </c>
      <c r="M46" s="25">
        <v>239.3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147</v>
      </c>
      <c r="L47" s="25" t="s">
        <v>140</v>
      </c>
      <c r="M47" s="25">
        <v>247.5</v>
      </c>
    </row>
    <row r="48" spans="1:13" ht="12.75">
      <c r="A48" t="s">
        <v>12</v>
      </c>
      <c r="F48" s="11">
        <f>(5085+765)*1.302</f>
        <v>7616.7</v>
      </c>
      <c r="J48" s="20">
        <v>7</v>
      </c>
      <c r="K48" s="20" t="s">
        <v>149</v>
      </c>
      <c r="L48" s="25" t="s">
        <v>150</v>
      </c>
      <c r="M48" s="25">
        <f>11*13.43</f>
        <v>147.73</v>
      </c>
    </row>
    <row r="49" spans="1:13" ht="12.75">
      <c r="A49" s="6" t="s">
        <v>15</v>
      </c>
      <c r="F49" s="11">
        <f>(923)*1.202</f>
        <v>1109.446</v>
      </c>
      <c r="J49" s="20">
        <v>8</v>
      </c>
      <c r="K49" s="20"/>
      <c r="L49" s="25"/>
      <c r="M49" s="25"/>
    </row>
    <row r="50" spans="1:13" ht="12.75">
      <c r="A50" s="6" t="s">
        <v>82</v>
      </c>
      <c r="E50" s="5"/>
      <c r="F50" s="11">
        <f>E50*E32</f>
        <v>0</v>
      </c>
      <c r="J50" s="20">
        <v>9</v>
      </c>
      <c r="K50" s="56"/>
      <c r="L50" s="25"/>
      <c r="M50" s="25"/>
    </row>
    <row r="51" spans="1:13" ht="12.75">
      <c r="A51" s="4" t="s">
        <v>33</v>
      </c>
      <c r="F51" s="31">
        <f>F48+F49+F50</f>
        <v>8726.146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2.03</v>
      </c>
      <c r="E53" s="13" t="s">
        <v>14</v>
      </c>
      <c r="F53" s="11">
        <f>D53*E32</f>
        <v>5775.147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5775.147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183454</v>
      </c>
      <c r="D57">
        <v>229360</v>
      </c>
      <c r="E57">
        <v>2844.9</v>
      </c>
      <c r="F57" s="34">
        <f>C57/D57*E57</f>
        <v>2275.4982760725497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2783.362869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M64</f>
        <v>1713.53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0.36</v>
      </c>
      <c r="E64" t="s">
        <v>14</v>
      </c>
      <c r="F64" s="11">
        <f>B64*D64</f>
        <v>1024.164</v>
      </c>
      <c r="J64" s="20"/>
      <c r="K64" s="20"/>
      <c r="L64" s="30" t="s">
        <v>64</v>
      </c>
      <c r="M64" s="33">
        <f>SUM(M42:M63)</f>
        <v>1713.53</v>
      </c>
    </row>
    <row r="65" spans="1:6" ht="12.75">
      <c r="A65" t="s">
        <v>83</v>
      </c>
      <c r="D65" s="11"/>
      <c r="F65" s="11">
        <f>D65*E32</f>
        <v>0</v>
      </c>
    </row>
    <row r="66" spans="1:6" ht="12.75">
      <c r="A66" s="4" t="s">
        <v>25</v>
      </c>
      <c r="B66" s="10"/>
      <c r="C66" s="10"/>
      <c r="D66">
        <v>0</v>
      </c>
      <c r="F66" s="31">
        <f>SUM(F57:F65)</f>
        <v>7796.555145072549</v>
      </c>
    </row>
    <row r="67" spans="1:6" ht="12.75">
      <c r="A67" s="4" t="s">
        <v>26</v>
      </c>
      <c r="F67" s="5"/>
    </row>
    <row r="68" spans="1:6" ht="12.75">
      <c r="A68" t="s">
        <v>27</v>
      </c>
      <c r="B68">
        <v>2844.9</v>
      </c>
      <c r="C68" t="s">
        <v>65</v>
      </c>
      <c r="D68" s="5">
        <v>0.17</v>
      </c>
      <c r="E68" t="s">
        <v>14</v>
      </c>
      <c r="F68" s="11">
        <f>B68*D68</f>
        <v>483.63300000000004</v>
      </c>
    </row>
    <row r="69" spans="1:6" ht="12.75">
      <c r="A69" t="s">
        <v>28</v>
      </c>
      <c r="F69" s="5"/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0.83</v>
      </c>
      <c r="E71" t="s">
        <v>14</v>
      </c>
      <c r="F71" s="11">
        <f>B71*D71</f>
        <v>2361.267</v>
      </c>
    </row>
    <row r="72" spans="1:6" ht="12.75">
      <c r="A72" s="4" t="s">
        <v>29</v>
      </c>
      <c r="F72" s="31">
        <f>F68+F71</f>
        <v>2844.8999999999996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2.08</v>
      </c>
      <c r="E75" t="s">
        <v>14</v>
      </c>
      <c r="F75" s="11">
        <f>B75*D75</f>
        <v>5917.392000000001</v>
      </c>
    </row>
    <row r="76" spans="1:6" ht="12.75">
      <c r="A76" s="4" t="s">
        <v>31</v>
      </c>
      <c r="F76" s="31">
        <f>SUM(F75)</f>
        <v>5917.392000000001</v>
      </c>
    </row>
    <row r="77" spans="1:6" ht="12.75">
      <c r="A77" s="47" t="s">
        <v>77</v>
      </c>
      <c r="B77" s="48"/>
      <c r="C77" s="48"/>
      <c r="D77" s="49"/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31060.140145072553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931.8042043521766</v>
      </c>
    </row>
    <row r="80" spans="1:6" ht="12.75">
      <c r="A80" s="1"/>
      <c r="B80" s="35" t="s">
        <v>127</v>
      </c>
      <c r="C80" s="35"/>
      <c r="D80" s="1"/>
      <c r="E80" s="57"/>
      <c r="F80" s="58">
        <v>1883.31</v>
      </c>
    </row>
    <row r="81" spans="1:6" ht="12.75">
      <c r="A81" s="1"/>
      <c r="B81" s="35" t="s">
        <v>128</v>
      </c>
      <c r="C81" s="35"/>
      <c r="D81" s="1"/>
      <c r="E81" s="57"/>
      <c r="F81" s="58">
        <v>363.33</v>
      </c>
    </row>
    <row r="82" spans="1:6" ht="12.75">
      <c r="A82" s="1"/>
      <c r="B82" s="35" t="s">
        <v>129</v>
      </c>
      <c r="C82" s="35"/>
      <c r="D82" s="1"/>
      <c r="E82" s="57"/>
      <c r="F82" s="58">
        <v>1851.92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36090.50434942473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43497</v>
      </c>
      <c r="C85" s="39">
        <v>-717896</v>
      </c>
      <c r="D85" s="42">
        <f>F43</f>
        <v>32916.44</v>
      </c>
      <c r="E85" s="42">
        <f>F83</f>
        <v>36090.50434942473</v>
      </c>
      <c r="F85" s="43">
        <f>C85+D85-E85</f>
        <v>-721070.0643494248</v>
      </c>
    </row>
    <row r="87" spans="1:6" ht="13.5" thickBot="1">
      <c r="A87" t="s">
        <v>111</v>
      </c>
      <c r="C87" s="53">
        <v>43497</v>
      </c>
      <c r="D87" s="8" t="s">
        <v>112</v>
      </c>
      <c r="E87" s="53">
        <v>43524</v>
      </c>
      <c r="F87" t="s">
        <v>113</v>
      </c>
    </row>
    <row r="88" spans="1:7" ht="13.5" thickBot="1">
      <c r="A88" t="s">
        <v>114</v>
      </c>
      <c r="F88" s="54">
        <f>E85</f>
        <v>36090.50434942473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2019-05-20T12:05:14Z</cp:lastPrinted>
  <dcterms:created xsi:type="dcterms:W3CDTF">2008-08-18T07:30:19Z</dcterms:created>
  <dcterms:modified xsi:type="dcterms:W3CDTF">2019-05-29T07:56:01Z</dcterms:modified>
  <cp:category/>
  <cp:version/>
  <cp:contentType/>
  <cp:contentStatus/>
</cp:coreProperties>
</file>