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<sst xmlns="http://schemas.openxmlformats.org/spreadsheetml/2006/main" count="159" uniqueCount="136">
  <si>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</si>
  <si>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</si>
  <si>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</si>
  <si>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</si>
  <si>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</si>
  <si>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</si>
  <si>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</si>
  <si>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</si>
  <si>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</si>
  <si>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</si>
  <si>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</si>
  <si>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</si>
  <si>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</si>
  <si>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</si>
  <si>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</si>
  <si>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</si>
  <si>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</si>
  <si>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</si>
  <si>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</si>
  <si>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</si>
  <si>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</si>
  <si>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</si>
  <si>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</si>
  <si>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</si>
  <si>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</si>
  <si>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</si>
  <si>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</si>
  <si>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</si>
  <si>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</si>
  <si>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</si>
  <si>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</si>
  <si>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</si>
  <si>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</si>
  <si>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</si>
  <si>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</si>
  <si>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</si>
  <si>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</si>
  <si>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</si>
  <si>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</si>
  <si>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</si>
  <si>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</si>
  <si>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</si>
  <si>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</si>
  <si>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</si>
  <si>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</si>
  <si>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</si>
  <si>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</si>
  <si>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</si>
  <si>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</si>
  <si>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</si>
  <si>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</si>
  <si>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</si>
  <si>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</si>
  <si>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</si>
  <si>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</si>
  <si>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</si>
  <si>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</si>
  <si>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</si>
  <si>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</si>
  <si>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</si>
  <si>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</si>
  <si>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</si>
  <si>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</si>
  <si>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</si>
  <si>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</si>
  <si>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</si>
  <si>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</si>
  <si>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</si>
  <si>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</si>
  <si>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</si>
  <si>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</si>
  <si>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</si>
  <si>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</si>
  <si>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</si>
  <si>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</si>
  <si>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</si>
  <si>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</si>
  <si>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</si>
  <si>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</si>
  <si>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</si>
  <si>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</si>
  <si>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</si>
  <si>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</si>
  <si>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</si>
  <si>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</si>
  <si>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</si>
  <si>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</si>
  <si>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</si>
  <si>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</si>
  <si>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</si>
  <si>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</si>
  <si>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</si>
  <si>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</si>
  <si>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</si>
  <si>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</si>
  <si>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</si>
  <si>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</si>
  <si>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</si>
  <si>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</si>
  <si>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</si>
  <si>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</si>
  <si>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</si>
  <si>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</si>
  <si>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</si>
  <si>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</si>
  <si>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</si>
  <si>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</si>
  <si>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</si>
  <si>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</si>
  <si>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</si>
  <si>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</si>
  <si>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</si>
  <si>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</si>
  <si>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</si>
  <si>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</si>
  <si>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</si>
  <si>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п. Элеватор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</si>
  <si>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</si>
  <si>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</si>
  <si>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</si>
  <si>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</si>
  <si>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</si>
  <si>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</si>
  <si>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</si>
  <si>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</si>
  <si>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</si>
  <si>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</si>
  <si>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</si>
  <si>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</si>
  <si>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</si>
  <si>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</si>
  <si>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</si>
  <si>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</si>
  <si>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декабря</t>
  </si>
  <si>
    <t>за   декабрь  2019 г.</t>
  </si>
  <si>
    <t>ост.на 01.01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</si>
</sst>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8">
      <selection activeCell="A79" sqref="A79:F79"/>
    </sheetView>
  </sheetViews>
  <sheetFormatPr defaultColWidth="9.00390625" defaultRowHeight="12.75"/>
  <cols>
    <col min="1" max="1" width="15.50390625" style="0" customWidth="1"/>
    <col min="3" max="3" width="12.1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91</v>
      </c>
      <c r="D2" s="8">
        <v>12</v>
      </c>
      <c r="K2" s="5" t="s">
        <v>134</v>
      </c>
    </row>
    <row r="3" spans="1:13" ht="12.75">
      <c r="A3" t="s">
        <v>92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93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94</v>
      </c>
      <c r="J6" s="20">
        <v>1</v>
      </c>
      <c r="K6" s="20" t="s">
        <v>78</v>
      </c>
      <c r="L6" s="25">
        <v>0</v>
      </c>
      <c r="M6" s="46">
        <f>L6*126.87*1.302</f>
        <v>0</v>
      </c>
    </row>
    <row r="7" spans="2:13" ht="12.75">
      <c r="B7" t="s">
        <v>95</v>
      </c>
      <c r="C7" s="1" t="s">
        <v>116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96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97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50</v>
      </c>
      <c r="L11" s="23">
        <v>5.03</v>
      </c>
      <c r="M11" s="46">
        <f t="shared" si="0"/>
        <v>830.8792422000001</v>
      </c>
    </row>
    <row r="12" spans="5:13" ht="12.75">
      <c r="E12" t="s">
        <v>99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100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101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102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103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104</v>
      </c>
      <c r="J17" s="15" t="s">
        <v>55</v>
      </c>
      <c r="K17" s="26" t="s">
        <v>83</v>
      </c>
      <c r="L17" s="21"/>
      <c r="M17" s="46">
        <f t="shared" si="0"/>
        <v>0</v>
      </c>
    </row>
    <row r="18" spans="5:13" ht="12.75">
      <c r="E18" t="s">
        <v>105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106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107</v>
      </c>
      <c r="J20" s="20"/>
      <c r="K20" s="27" t="s">
        <v>59</v>
      </c>
      <c r="L20" s="28">
        <f>SUM(L6:L19)</f>
        <v>5.03</v>
      </c>
      <c r="M20" s="34">
        <f>SUM(M6:M19)</f>
        <v>830.8792422000001</v>
      </c>
    </row>
    <row r="21" spans="1:11" ht="12.75">
      <c r="A21" t="s">
        <v>128</v>
      </c>
      <c r="K21" s="1" t="s">
        <v>60</v>
      </c>
    </row>
    <row r="22" spans="1:13" ht="12.75">
      <c r="A22" t="s">
        <v>108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109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110</v>
      </c>
      <c r="J24" s="20">
        <v>1</v>
      </c>
      <c r="K24" s="20"/>
      <c r="L24" s="25"/>
      <c r="M24" s="33">
        <f>L24*126.87*1.302</f>
        <v>0</v>
      </c>
    </row>
    <row r="25" spans="1:13" ht="12.75">
      <c r="A25" t="s">
        <v>111</v>
      </c>
      <c r="J25" s="20"/>
      <c r="K25" s="30" t="s">
        <v>59</v>
      </c>
      <c r="L25" s="28">
        <f>SUM(L24:L24)</f>
        <v>0</v>
      </c>
      <c r="M25" s="34">
        <f>SUM(M24:M24)</f>
        <v>0</v>
      </c>
    </row>
    <row r="26" spans="1:11" ht="12.75">
      <c r="A26" t="s">
        <v>112</v>
      </c>
      <c r="K26" s="1" t="s">
        <v>63</v>
      </c>
    </row>
    <row r="27" spans="1:13" ht="12.75">
      <c r="A27" s="52" t="s">
        <v>113</v>
      </c>
      <c r="B27" s="52"/>
      <c r="C27" s="52"/>
      <c r="D27" s="52"/>
      <c r="E27" s="52"/>
      <c r="F27" s="52"/>
      <c r="G27" s="52"/>
      <c r="J27" s="22" t="s">
        <v>37</v>
      </c>
      <c r="K27" s="22"/>
      <c r="L27" s="22" t="s">
        <v>64</v>
      </c>
      <c r="M27" s="22" t="s">
        <v>43</v>
      </c>
    </row>
    <row r="28" spans="1:13" ht="12.75">
      <c r="A28" t="s">
        <v>114</v>
      </c>
      <c r="B28" s="1"/>
      <c r="C28" s="1"/>
      <c r="D28" s="1"/>
      <c r="J28" s="23" t="s">
        <v>38</v>
      </c>
      <c r="K28" s="23" t="s">
        <v>39</v>
      </c>
      <c r="L28" s="23"/>
      <c r="M28" s="23" t="s">
        <v>65</v>
      </c>
    </row>
    <row r="29" spans="1:13" ht="12.75">
      <c r="A29" t="s">
        <v>115</v>
      </c>
      <c r="B29" s="1"/>
      <c r="C29" s="8"/>
      <c r="D29" s="8"/>
      <c r="J29" s="48">
        <v>1</v>
      </c>
      <c r="K29" s="50"/>
      <c r="L29" s="23"/>
      <c r="M29" s="23"/>
    </row>
    <row r="30" spans="10:13" ht="12.75">
      <c r="J30" s="48">
        <v>2</v>
      </c>
      <c r="K30" s="50"/>
      <c r="L30" s="23"/>
      <c r="M30" s="23"/>
    </row>
    <row r="31" spans="2:13" ht="12.75">
      <c r="B31" t="s">
        <v>0</v>
      </c>
      <c r="J31" s="48">
        <v>3</v>
      </c>
      <c r="K31" s="50"/>
      <c r="L31" s="23"/>
      <c r="M31" s="23"/>
    </row>
    <row r="32" spans="10:13" ht="12.75">
      <c r="J32" s="49">
        <v>4</v>
      </c>
      <c r="K32" s="51"/>
      <c r="L32" s="25"/>
      <c r="M32" s="25"/>
    </row>
    <row r="33" spans="1:13" ht="12.75">
      <c r="A33" t="s">
        <v>1</v>
      </c>
      <c r="E33">
        <v>591.6</v>
      </c>
      <c r="F33" t="s">
        <v>67</v>
      </c>
      <c r="J33" s="20"/>
      <c r="K33" s="20"/>
      <c r="L33" s="31" t="s">
        <v>66</v>
      </c>
      <c r="M33" s="34">
        <f>SUM(M29:M32)</f>
        <v>0</v>
      </c>
    </row>
    <row r="34" spans="1:6" ht="12.75">
      <c r="A34" t="s">
        <v>2</v>
      </c>
      <c r="E34">
        <v>0</v>
      </c>
      <c r="F34" t="s">
        <v>67</v>
      </c>
    </row>
    <row r="35" ht="12.75">
      <c r="A35" t="s">
        <v>3</v>
      </c>
    </row>
    <row r="36" spans="1:6" ht="12.75">
      <c r="A36" t="s">
        <v>4</v>
      </c>
      <c r="E36">
        <v>34</v>
      </c>
      <c r="F36" t="s">
        <v>67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f>8446.77-266.71</f>
        <v>8180.06</v>
      </c>
    </row>
    <row r="41" spans="1:6" ht="12.75">
      <c r="A41" t="s">
        <v>7</v>
      </c>
      <c r="F41" s="5">
        <v>6407.78</v>
      </c>
    </row>
    <row r="42" spans="2:6" ht="12.75">
      <c r="B42" t="s">
        <v>8</v>
      </c>
      <c r="F42" s="9">
        <f>F41/F40</f>
        <v>0.783341442483307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6407.78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1762.968</v>
      </c>
    </row>
    <row r="50" ht="12.75">
      <c r="A50" s="6" t="s">
        <v>16</v>
      </c>
    </row>
    <row r="51" spans="1:6" ht="12.75">
      <c r="A51" s="58" t="s">
        <v>84</v>
      </c>
      <c r="B51" s="59"/>
      <c r="C51" s="59"/>
      <c r="D51" s="59"/>
      <c r="E51" s="60">
        <v>0.43</v>
      </c>
      <c r="F51" s="61">
        <f>E51*E33</f>
        <v>254.388</v>
      </c>
    </row>
    <row r="52" spans="1:6" ht="12.75">
      <c r="A52" s="4" t="s">
        <v>35</v>
      </c>
      <c r="F52" s="32">
        <f>F49+F50+F51</f>
        <v>2017.356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0.1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240839</v>
      </c>
      <c r="D58">
        <v>229360</v>
      </c>
      <c r="E58">
        <v>591.6</v>
      </c>
      <c r="F58" s="36">
        <f>C58/D58*E58</f>
        <v>621.2083728636205</v>
      </c>
    </row>
    <row r="59" spans="1:6" ht="12.75">
      <c r="A59" t="s">
        <v>21</v>
      </c>
      <c r="F59" s="36">
        <f>M20</f>
        <v>830.8792422000001</v>
      </c>
    </row>
    <row r="60" spans="1:6" ht="12.75">
      <c r="A60" t="s">
        <v>22</v>
      </c>
      <c r="F60" s="11">
        <f>M25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M33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591.6</v>
      </c>
      <c r="C65" t="s">
        <v>14</v>
      </c>
      <c r="D65" s="11">
        <v>0.22</v>
      </c>
      <c r="E65" t="s">
        <v>15</v>
      </c>
      <c r="F65" s="11">
        <f>B65*D65</f>
        <v>130.15200000000002</v>
      </c>
    </row>
    <row r="66" spans="1:6" ht="12.75">
      <c r="A66" s="47" t="s">
        <v>76</v>
      </c>
      <c r="B66" s="47"/>
      <c r="C66" s="47"/>
      <c r="D66" s="57"/>
      <c r="E66" s="47"/>
      <c r="F66" s="57">
        <v>0</v>
      </c>
    </row>
    <row r="67" spans="1:6" ht="12.75">
      <c r="A67" s="59" t="s">
        <v>85</v>
      </c>
      <c r="B67" s="59"/>
      <c r="C67" s="59"/>
      <c r="D67" s="62">
        <v>0.32</v>
      </c>
      <c r="E67" s="59"/>
      <c r="F67" s="62">
        <f>D67*E33</f>
        <v>189.312</v>
      </c>
    </row>
    <row r="68" spans="1:6" ht="12.75">
      <c r="A68" s="4" t="s">
        <v>26</v>
      </c>
      <c r="B68" s="10"/>
      <c r="C68" s="10"/>
      <c r="F68" s="32">
        <f>SUM(F58:F67)</f>
        <v>1771.5516150636208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591.6</v>
      </c>
      <c r="C70" t="s">
        <v>67</v>
      </c>
      <c r="D70" s="5">
        <v>0.23</v>
      </c>
      <c r="E70" t="s">
        <v>15</v>
      </c>
      <c r="F70" s="11">
        <f>B70*D70</f>
        <v>136.068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591.6</v>
      </c>
      <c r="C73" t="s">
        <v>14</v>
      </c>
      <c r="D73" s="11">
        <v>0.91</v>
      </c>
      <c r="E73" t="s">
        <v>15</v>
      </c>
      <c r="F73" s="11">
        <f>B73*D73</f>
        <v>538.356</v>
      </c>
    </row>
    <row r="74" spans="1:6" ht="12.75">
      <c r="A74" s="4" t="s">
        <v>30</v>
      </c>
      <c r="F74" s="32">
        <f>F70+F73</f>
        <v>674.424</v>
      </c>
    </row>
    <row r="75" spans="1:6" ht="12.75">
      <c r="A75" s="4" t="s">
        <v>31</v>
      </c>
      <c r="F75" s="5"/>
    </row>
    <row r="76" spans="1:6" ht="12.75">
      <c r="A76" s="7" t="s">
        <v>32</v>
      </c>
      <c r="B76" s="7"/>
      <c r="C76" s="7"/>
      <c r="D76" s="7"/>
      <c r="E76" s="7"/>
      <c r="F76" s="35"/>
    </row>
    <row r="77" spans="2:6" ht="12.75">
      <c r="B77">
        <v>591.6</v>
      </c>
      <c r="C77" t="s">
        <v>14</v>
      </c>
      <c r="D77" s="11">
        <v>2.23</v>
      </c>
      <c r="E77" t="s">
        <v>15</v>
      </c>
      <c r="F77" s="11">
        <f>B77*D77</f>
        <v>1319.268</v>
      </c>
    </row>
    <row r="78" spans="1:6" ht="12.75">
      <c r="A78" s="4" t="s">
        <v>33</v>
      </c>
      <c r="F78" s="32">
        <f>SUM(F77)</f>
        <v>1319.268</v>
      </c>
    </row>
    <row r="79" spans="1:6" ht="12.75">
      <c r="A79" s="63" t="s">
        <v>79</v>
      </c>
      <c r="B79" s="59"/>
      <c r="C79" s="59"/>
      <c r="D79" s="60">
        <v>2.05</v>
      </c>
      <c r="E79" s="59"/>
      <c r="F79" s="64">
        <f>D79*E33</f>
        <v>1212.78</v>
      </c>
    </row>
    <row r="80" spans="1:6" ht="12.75">
      <c r="A80" s="1" t="s">
        <v>34</v>
      </c>
      <c r="B80" s="1"/>
      <c r="F80" s="32">
        <f>F52+F56+F68+F74+F78+F79</f>
        <v>6995.379615063621</v>
      </c>
    </row>
    <row r="81" spans="1:9" ht="12.75">
      <c r="A81" s="1" t="s">
        <v>77</v>
      </c>
      <c r="B81" s="37"/>
      <c r="C81" s="37">
        <v>0.058</v>
      </c>
      <c r="D81" s="1"/>
      <c r="E81" s="1"/>
      <c r="F81" s="32">
        <f>F80*5.8%</f>
        <v>405.73201767369</v>
      </c>
      <c r="I81" s="7"/>
    </row>
    <row r="82" spans="1:9" ht="12.75">
      <c r="A82" s="1"/>
      <c r="B82" s="37" t="s">
        <v>129</v>
      </c>
      <c r="C82" s="37"/>
      <c r="D82" s="1"/>
      <c r="E82" s="55"/>
      <c r="F82" s="56">
        <v>197.8</v>
      </c>
      <c r="I82" s="7"/>
    </row>
    <row r="83" spans="1:9" ht="12.75">
      <c r="A83" s="1"/>
      <c r="B83" s="37" t="s">
        <v>130</v>
      </c>
      <c r="C83" s="37"/>
      <c r="D83" s="1"/>
      <c r="E83" s="55"/>
      <c r="F83" s="56">
        <v>36.38</v>
      </c>
      <c r="I83" s="7"/>
    </row>
    <row r="84" spans="1:9" ht="12.75">
      <c r="A84" s="1"/>
      <c r="B84" s="37" t="s">
        <v>131</v>
      </c>
      <c r="C84" s="37"/>
      <c r="D84" s="1"/>
      <c r="E84" s="55"/>
      <c r="F84" s="56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45">
        <f>F80+F81+F82+F83+F84</f>
        <v>7635.291632737311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135</v>
      </c>
    </row>
    <row r="87" spans="1:6" ht="12.75">
      <c r="A87" s="13"/>
      <c r="B87" s="40">
        <v>44166</v>
      </c>
      <c r="C87" s="41">
        <v>-94750</v>
      </c>
      <c r="D87" s="43">
        <f>F44</f>
        <v>6407.78</v>
      </c>
      <c r="E87" s="43">
        <f>F85</f>
        <v>7635.291632737311</v>
      </c>
      <c r="F87" s="44">
        <f>C87+D87-E87</f>
        <v>-95977.51163273731</v>
      </c>
    </row>
    <row r="89" spans="1:6" ht="13.5" thickBot="1">
      <c r="A89" t="s">
        <v>86</v>
      </c>
      <c r="C89" s="53">
        <v>43800</v>
      </c>
      <c r="D89" s="8" t="s">
        <v>87</v>
      </c>
      <c r="E89" s="53">
        <v>43830</v>
      </c>
      <c r="F89" t="s">
        <v>88</v>
      </c>
    </row>
    <row r="90" spans="1:7" ht="13.5" thickBot="1">
      <c r="A90" t="s">
        <v>89</v>
      </c>
      <c r="F90" s="54">
        <f>E87</f>
        <v>7635.291632737311</v>
      </c>
      <c r="G90" t="s">
        <v>15</v>
      </c>
    </row>
    <row r="91" ht="12.75">
      <c r="A91" t="s">
        <v>90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2017-08-21T12:48:40Z</cp:lastPrinted>
  <dcterms:created xsi:type="dcterms:W3CDTF">2008-08-18T07:30:19Z</dcterms:created>
  <dcterms:modified xsi:type="dcterms:W3CDTF">2020-02-06T11:46:47Z</dcterms:modified>
  <cp:category/>
  <cp:version/>
  <cp:contentType/>
  <cp:contentStatus/>
</cp:coreProperties>
</file>