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<sst xmlns="http://schemas.openxmlformats.org/spreadsheetml/2006/main" count="164" uniqueCount="141">
  <si>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</si>
  <si>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</si>
  <si>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</si>
  <si>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</si>
  <si>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</si>
  <si>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</si>
  <si>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</si>
  <si>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</si>
  <si>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</si>
  <si>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</si>
  <si>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</si>
  <si>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</si>
  <si>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</si>
  <si>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</si>
  <si>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</si>
  <si>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</si>
  <si>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</si>
  <si>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</si>
  <si>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</si>
  <si>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</si>
  <si>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</si>
  <si>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</si>
  <si>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</si>
  <si>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</si>
  <si>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</si>
  <si>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</si>
  <si>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</si>
  <si>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</si>
  <si>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</si>
  <si>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</si>
  <si>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</si>
  <si>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</si>
  <si>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</si>
  <si>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</si>
  <si>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</si>
  <si>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</si>
  <si>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</si>
  <si>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</si>
  <si>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</si>
  <si>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</si>
  <si>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</si>
  <si>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</si>
  <si>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</si>
  <si>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</si>
  <si>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</si>
  <si>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</si>
  <si>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</si>
  <si>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</si>
  <si>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</si>
  <si>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</si>
  <si>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</si>
  <si>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</si>
  <si>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</si>
  <si>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</si>
  <si>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</si>
  <si>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</si>
  <si>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</si>
  <si>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</si>
  <si>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</si>
  <si>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</si>
  <si>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</si>
  <si>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</si>
  <si>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</si>
  <si>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</si>
  <si>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</si>
  <si>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</si>
  <si>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</si>
  <si>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</si>
  <si>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</si>
  <si>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</si>
  <si>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</si>
  <si>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</si>
  <si>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</si>
  <si>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</si>
  <si>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</si>
  <si>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</si>
  <si>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</si>
  <si>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</si>
  <si>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</si>
  <si>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</si>
  <si>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</si>
  <si>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</si>
  <si>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</si>
  <si>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</si>
  <si>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</si>
  <si>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</si>
  <si>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</si>
  <si>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</si>
  <si>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</si>
  <si>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</si>
  <si>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</si>
  <si>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</si>
  <si>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</si>
  <si>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</si>
  <si>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</si>
  <si>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</si>
  <si>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</si>
  <si>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</si>
  <si>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</si>
  <si>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</si>
  <si>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</si>
  <si>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</si>
  <si>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</si>
  <si>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</si>
  <si>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</si>
  <si>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</si>
  <si>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</si>
  <si>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</si>
  <si>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</si>
  <si>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</si>
  <si>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</si>
  <si>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</si>
  <si>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</si>
  <si>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</si>
  <si>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</si>
  <si>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</si>
  <si>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</si>
  <si>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</si>
  <si>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</si>
  <si>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</si>
  <si>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</si>
  <si>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</si>
  <si>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</si>
  <si>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</si>
  <si>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</si>
  <si>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</si>
  <si>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</si>
  <si>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</si>
  <si>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</si>
  <si>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</si>
  <si>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</si>
  <si>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</si>
  <si>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</si>
  <si>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</si>
  <si>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</si>
  <si>
    <t>промазка примыканий кровли (договор) кв.56</t>
  </si>
  <si>
    <t>саудофлекс (мастика)</t>
  </si>
  <si>
    <t>1шт</t>
  </si>
  <si>
    <t xml:space="preserve">смена ламп (10шт) </t>
  </si>
  <si>
    <t>10шт</t>
  </si>
  <si>
    <t>лампа тлд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</si>
</sst>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11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672.3018917999999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/>
      <c r="M24" s="31">
        <v>1782.29</v>
      </c>
    </row>
    <row r="25" spans="1:13" ht="12.75">
      <c r="A25" t="s">
        <v>105</v>
      </c>
      <c r="J25" s="20">
        <v>2</v>
      </c>
      <c r="K25" s="20" t="s">
        <v>138</v>
      </c>
      <c r="L25" s="47">
        <f>0.1*7.1</f>
        <v>0.71</v>
      </c>
      <c r="M25" s="31">
        <f aca="true" t="shared" si="1" ref="M25:M35">L25*126.87*1.302*1.15</f>
        <v>134.87334020999998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0.71</v>
      </c>
      <c r="M36" s="32">
        <f>SUM(M24:M35)</f>
        <v>1917.16334021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43297.21</v>
      </c>
      <c r="J40" s="20">
        <v>1</v>
      </c>
      <c r="K40" s="20" t="s">
        <v>136</v>
      </c>
      <c r="L40" s="25" t="s">
        <v>137</v>
      </c>
      <c r="M40" s="25">
        <v>350.94</v>
      </c>
    </row>
    <row r="41" spans="1:13" ht="12.75">
      <c r="A41" t="s">
        <v>7</v>
      </c>
      <c r="F41" s="5">
        <v>72229.34</v>
      </c>
      <c r="J41" s="20">
        <v>2</v>
      </c>
      <c r="K41" s="20" t="s">
        <v>140</v>
      </c>
      <c r="L41" s="23" t="s">
        <v>139</v>
      </c>
      <c r="M41" s="23">
        <f>10*52</f>
        <v>520</v>
      </c>
    </row>
    <row r="42" spans="2:13" ht="12.75">
      <c r="B42" t="s">
        <v>8</v>
      </c>
      <c r="F42" s="9">
        <f>F41/F40</f>
        <v>1.6682215782494991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73129.34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7500*1.302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(2000)*1.302</f>
        <v>2604</v>
      </c>
      <c r="J50" s="20"/>
      <c r="K50" s="20"/>
      <c r="L50" s="34" t="s">
        <v>65</v>
      </c>
      <c r="M50" s="35">
        <f>SUM(M40:M49)</f>
        <v>870.94</v>
      </c>
    </row>
    <row r="51" spans="1:6" ht="12.75">
      <c r="A51" s="6" t="s">
        <v>82</v>
      </c>
      <c r="E51" s="5"/>
      <c r="F51" s="11">
        <f>E51*E33</f>
        <v>0</v>
      </c>
    </row>
    <row r="52" spans="1:6" ht="12.75">
      <c r="A52" s="10" t="s">
        <v>34</v>
      </c>
      <c r="D52" s="5"/>
      <c r="F52" s="33">
        <f>F49+F50+F51</f>
        <v>12369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233406</v>
      </c>
      <c r="D58">
        <v>229360</v>
      </c>
      <c r="E58">
        <v>3169.4</v>
      </c>
      <c r="F58" s="36">
        <f>C58/D58*E58</f>
        <v>3225.3094541332407</v>
      </c>
    </row>
    <row r="59" spans="1:6" ht="12.75">
      <c r="A59" t="s">
        <v>20</v>
      </c>
      <c r="F59" s="36">
        <f>M20</f>
        <v>672.3018917999999</v>
      </c>
    </row>
    <row r="60" spans="1:6" ht="12.75">
      <c r="A60" t="s">
        <v>21</v>
      </c>
      <c r="F60" s="11">
        <f>M36</f>
        <v>1917.16334021</v>
      </c>
    </row>
    <row r="61" spans="1:6" ht="12.75">
      <c r="A61" t="s">
        <v>72</v>
      </c>
      <c r="F61" s="5">
        <f>0*600*30.2%</f>
        <v>0</v>
      </c>
    </row>
    <row r="62" spans="1:6" ht="12.75">
      <c r="A62" t="s">
        <v>22</v>
      </c>
      <c r="F62" s="5">
        <f>M50</f>
        <v>870.94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0.38</v>
      </c>
      <c r="E65" t="s">
        <v>14</v>
      </c>
      <c r="F65" s="46">
        <f>B65*D65</f>
        <v>1058.718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7744.432686143241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0.23</v>
      </c>
      <c r="E70" t="s">
        <v>14</v>
      </c>
      <c r="F70" s="46">
        <f>B70*D70</f>
        <v>640.803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0.81</v>
      </c>
      <c r="E73" t="s">
        <v>14</v>
      </c>
      <c r="F73" s="11">
        <f>B73*D73</f>
        <v>2256.741</v>
      </c>
    </row>
    <row r="74" spans="1:6" ht="12.75">
      <c r="A74" s="10" t="s">
        <v>29</v>
      </c>
      <c r="F74" s="33">
        <f>F70+F73</f>
        <v>2897.544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2.34</v>
      </c>
      <c r="E77" t="s">
        <v>14</v>
      </c>
      <c r="F77" s="11">
        <f>B77*D77</f>
        <v>6519.473999999999</v>
      </c>
    </row>
    <row r="78" spans="1:6" ht="12.75">
      <c r="A78" s="10" t="s">
        <v>32</v>
      </c>
      <c r="F78" s="33">
        <f>SUM(F77)</f>
        <v>6519.473999999999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29530.450686143242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1712.766139796308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7080.78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772.4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43129.326825939555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43770</v>
      </c>
      <c r="C87" s="41">
        <v>-316932</v>
      </c>
      <c r="D87" s="44">
        <f>F44</f>
        <v>73129.34</v>
      </c>
      <c r="E87" s="44">
        <f>F85</f>
        <v>43129.326825939555</v>
      </c>
      <c r="F87" s="45">
        <f>C87+D87-E87</f>
        <v>-286931.98682593956</v>
      </c>
    </row>
    <row r="89" spans="1:6" ht="13.5" thickBot="1">
      <c r="A89" t="s">
        <v>110</v>
      </c>
      <c r="C89" s="53">
        <v>43770</v>
      </c>
      <c r="D89" s="8" t="s">
        <v>111</v>
      </c>
      <c r="E89" s="53">
        <v>43799</v>
      </c>
      <c r="F89" t="s">
        <v>112</v>
      </c>
    </row>
    <row r="90" spans="1:7" ht="13.5" thickBot="1">
      <c r="A90" t="s">
        <v>113</v>
      </c>
      <c r="F90" s="54">
        <f>E87</f>
        <v>43129.326825939555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2020-01-23T10:54:16Z</dcterms:modified>
  <cp:category/>
  <cp:version/>
  <cp:contentType/>
  <cp:contentStatus/>
</cp:coreProperties>
</file>