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<sst xmlns="http://schemas.openxmlformats.org/spreadsheetml/2006/main" count="161" uniqueCount="138">
  <si>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</si>
  <si>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</si>
  <si>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</si>
  <si>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</si>
  <si>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</si>
  <si>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</si>
  <si>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</si>
  <si>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</si>
  <si>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</si>
  <si>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</si>
  <si>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</si>
  <si>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</si>
  <si>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</si>
  <si>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</si>
  <si>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</si>
  <si>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</si>
  <si>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</si>
  <si>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</si>
  <si>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</si>
  <si>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</si>
  <si>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</si>
  <si>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</si>
  <si>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</si>
  <si>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</si>
  <si>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</si>
  <si>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</si>
  <si>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</si>
  <si>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</si>
  <si>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</si>
  <si>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</si>
  <si>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</si>
  <si>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</si>
  <si>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</si>
  <si>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</si>
  <si>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</si>
  <si>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</si>
  <si>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</si>
  <si>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</si>
  <si>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</si>
  <si>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</si>
  <si>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</si>
  <si>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</si>
  <si>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</si>
  <si>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</si>
  <si>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</si>
  <si>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</si>
  <si>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</si>
  <si>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</si>
  <si>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</si>
  <si>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</si>
  <si>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</si>
  <si>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</si>
  <si>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</si>
  <si>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</si>
  <si>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</si>
  <si>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</si>
  <si>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</si>
  <si>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</si>
  <si>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</si>
  <si>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</si>
  <si>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</si>
  <si>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</si>
  <si>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</si>
  <si>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</si>
  <si>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</si>
  <si>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</si>
  <si>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</si>
  <si>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12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</si>
  <si>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</si>
  <si>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</si>
  <si>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</si>
  <si>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</si>
  <si>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</si>
  <si>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</si>
  <si>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</si>
  <si>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</si>
  <si>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</si>
  <si>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</si>
  <si>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 (техобслуживание и ремонт)</t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</si>
  <si>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</si>
  <si>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</si>
  <si>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</si>
  <si>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</si>
  <si>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</si>
  <si>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</si>
  <si>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</si>
  <si>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</si>
  <si>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</si>
  <si>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</si>
  <si>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</si>
  <si>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</si>
  <si>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</si>
  <si>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</si>
  <si>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</si>
  <si>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</si>
  <si>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</si>
  <si>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</si>
  <si>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</si>
  <si>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</si>
  <si>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</si>
  <si>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</si>
  <si>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</si>
  <si>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</si>
  <si>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</si>
  <si>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</si>
  <si>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</si>
  <si>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</si>
  <si>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</si>
  <si>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</si>
  <si>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</si>
  <si>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</si>
  <si>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</si>
  <si>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</si>
  <si>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</si>
  <si>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</si>
  <si>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</si>
  <si>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</si>
  <si>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</si>
  <si>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</si>
  <si>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</si>
  <si>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</si>
  <si>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</si>
  <si>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</si>
  <si>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</si>
  <si>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</si>
  <si>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</si>
  <si>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 xml:space="preserve">д. 12 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</si>
  <si>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</si>
  <si>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</si>
  <si>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</si>
  <si>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</si>
  <si>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</si>
  <si>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(Спарк,комстар,видикон)</t>
  </si>
  <si>
    <t>за   апрель  2019 г.</t>
  </si>
  <si>
    <t>мая</t>
  </si>
  <si>
    <t>ост.на 01.06</t>
  </si>
  <si>
    <t>Промывка, опрессовка системы отопления</t>
  </si>
  <si>
    <t>Демонтаж, монтаж эл.узла (1шт)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</si>
</sst>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3">
      <selection activeCell="K24" sqref="K24:L25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5" width="10.6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5</v>
      </c>
      <c r="K1" t="s">
        <v>67</v>
      </c>
    </row>
    <row r="2" spans="1:11" ht="12.75">
      <c r="A2" t="s">
        <v>86</v>
      </c>
      <c r="K2" s="5" t="s">
        <v>133</v>
      </c>
    </row>
    <row r="3" spans="1:13" ht="12.75">
      <c r="A3" t="s">
        <v>87</v>
      </c>
      <c r="J3" s="14" t="s">
        <v>36</v>
      </c>
      <c r="K3" s="5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134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88</v>
      </c>
      <c r="J5" s="15"/>
      <c r="K5" s="15"/>
      <c r="L5" s="21" t="s">
        <v>41</v>
      </c>
      <c r="M5" s="21"/>
    </row>
    <row r="6" spans="2:13" ht="12.75">
      <c r="B6" t="s">
        <v>89</v>
      </c>
      <c r="C6" s="1" t="s">
        <v>90</v>
      </c>
      <c r="D6" s="1"/>
      <c r="E6" s="1" t="s">
        <v>126</v>
      </c>
      <c r="J6" s="20">
        <v>1</v>
      </c>
      <c r="K6" s="20" t="s">
        <v>76</v>
      </c>
      <c r="L6" s="25">
        <v>0</v>
      </c>
      <c r="M6" s="34">
        <f>L6*126.87*1.302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L7*126.87*1.302</f>
        <v>0</v>
      </c>
    </row>
    <row r="8" spans="1:13" ht="12.75">
      <c r="A8" t="s">
        <v>91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49</v>
      </c>
      <c r="L11" s="23">
        <v>2.72</v>
      </c>
      <c r="M11" s="34">
        <f t="shared" si="0"/>
        <v>449.30249280000004</v>
      </c>
    </row>
    <row r="12" spans="5:13" ht="12.75">
      <c r="E12" t="s">
        <v>95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2.72</v>
      </c>
      <c r="M13" s="34">
        <f t="shared" si="0"/>
        <v>449.30249280000004</v>
      </c>
    </row>
    <row r="14" spans="1:13" ht="12.75">
      <c r="A14" t="s">
        <v>97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99</v>
      </c>
      <c r="J16" s="15" t="s">
        <v>52</v>
      </c>
      <c r="K16" s="26" t="s">
        <v>53</v>
      </c>
      <c r="L16" s="21">
        <v>1.36</v>
      </c>
      <c r="M16" s="34">
        <f t="shared" si="0"/>
        <v>224.65124640000002</v>
      </c>
    </row>
    <row r="17" spans="5:13" ht="12.75">
      <c r="E17" t="s">
        <v>100</v>
      </c>
      <c r="J17" s="15" t="s">
        <v>54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56</v>
      </c>
      <c r="K18" s="26" t="s">
        <v>55</v>
      </c>
      <c r="L18" s="21">
        <v>1.8</v>
      </c>
      <c r="M18" s="34">
        <f t="shared" si="0"/>
        <v>297.332532</v>
      </c>
    </row>
    <row r="19" spans="1:13" ht="12.75">
      <c r="A19" t="s">
        <v>102</v>
      </c>
      <c r="J19" s="16" t="s">
        <v>81</v>
      </c>
      <c r="K19" s="18" t="s">
        <v>57</v>
      </c>
      <c r="L19" s="23">
        <v>0.5</v>
      </c>
      <c r="M19" s="34">
        <f t="shared" si="0"/>
        <v>82.59237</v>
      </c>
    </row>
    <row r="20" spans="1:13" ht="12.75">
      <c r="A20" t="s">
        <v>127</v>
      </c>
      <c r="J20" s="20"/>
      <c r="K20" s="27" t="s">
        <v>58</v>
      </c>
      <c r="L20" s="28">
        <f>SUM(L6:L19)</f>
        <v>9.100000000000001</v>
      </c>
      <c r="M20" s="33">
        <f>SUM(M6:M19)</f>
        <v>1503.1811340000002</v>
      </c>
    </row>
    <row r="21" spans="1:11" ht="12.75">
      <c r="A21" t="s">
        <v>103</v>
      </c>
      <c r="K21" s="1" t="s">
        <v>59</v>
      </c>
    </row>
    <row r="22" spans="1:13" ht="12.75">
      <c r="A22" t="s">
        <v>104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105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106</v>
      </c>
      <c r="J24" s="44">
        <v>1</v>
      </c>
      <c r="K24" s="45" t="s">
        <v>136</v>
      </c>
      <c r="L24" s="23">
        <v>60.37</v>
      </c>
      <c r="M24" s="32">
        <f>L24*126.87*1.302*1.15</f>
        <v>11468.03316687</v>
      </c>
    </row>
    <row r="25" spans="1:13" ht="12.75">
      <c r="A25" t="s">
        <v>107</v>
      </c>
      <c r="J25" s="43">
        <v>2</v>
      </c>
      <c r="K25" s="20" t="s">
        <v>137</v>
      </c>
      <c r="L25" s="34">
        <v>3.12</v>
      </c>
      <c r="M25" s="32">
        <f aca="true" t="shared" si="1" ref="M25:M34">L25*126.87*1.302*1.15</f>
        <v>592.68284712</v>
      </c>
    </row>
    <row r="26" spans="1:13" ht="12.75">
      <c r="A26" t="s">
        <v>108</v>
      </c>
      <c r="J26" s="43">
        <v>3</v>
      </c>
      <c r="K26" s="20"/>
      <c r="L26" s="34"/>
      <c r="M26" s="32">
        <f t="shared" si="1"/>
        <v>0</v>
      </c>
    </row>
    <row r="27" spans="1:13" ht="12.75">
      <c r="A27" s="56" t="s">
        <v>109</v>
      </c>
      <c r="B27" s="56"/>
      <c r="C27" s="56"/>
      <c r="D27" s="56"/>
      <c r="E27" s="56"/>
      <c r="F27" s="56"/>
      <c r="G27" s="56"/>
      <c r="J27" s="43">
        <v>4</v>
      </c>
      <c r="K27" s="20"/>
      <c r="L27" s="34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43">
        <v>5</v>
      </c>
      <c r="K28" s="20"/>
      <c r="L28" s="34"/>
      <c r="M28" s="32">
        <f t="shared" si="1"/>
        <v>0</v>
      </c>
    </row>
    <row r="29" spans="2:13" ht="12.75">
      <c r="B29" s="1"/>
      <c r="C29" s="8"/>
      <c r="D29" s="8"/>
      <c r="J29" s="43">
        <v>6</v>
      </c>
      <c r="K29" s="20"/>
      <c r="L29" s="34"/>
      <c r="M29" s="32">
        <f t="shared" si="1"/>
        <v>0</v>
      </c>
    </row>
    <row r="30" spans="10:13" ht="12.75">
      <c r="J30" s="43">
        <v>7</v>
      </c>
      <c r="K30" s="20"/>
      <c r="L30" s="34"/>
      <c r="M30" s="32">
        <f t="shared" si="1"/>
        <v>0</v>
      </c>
    </row>
    <row r="31" spans="2:13" ht="12.75">
      <c r="B31" t="s">
        <v>0</v>
      </c>
      <c r="J31" s="43">
        <v>8</v>
      </c>
      <c r="K31" s="20"/>
      <c r="L31" s="34"/>
      <c r="M31" s="32">
        <f t="shared" si="1"/>
        <v>0</v>
      </c>
    </row>
    <row r="32" spans="10:13" ht="12.75">
      <c r="J32" s="43">
        <v>9</v>
      </c>
      <c r="K32" s="20"/>
      <c r="L32" s="34"/>
      <c r="M32" s="32">
        <f t="shared" si="1"/>
        <v>0</v>
      </c>
    </row>
    <row r="33" spans="1:13" ht="12.75">
      <c r="A33" t="s">
        <v>1</v>
      </c>
      <c r="E33">
        <v>2665.9</v>
      </c>
      <c r="F33" t="s">
        <v>66</v>
      </c>
      <c r="J33" s="43">
        <v>10</v>
      </c>
      <c r="K33" s="20"/>
      <c r="L33" s="34"/>
      <c r="M33" s="32">
        <f t="shared" si="1"/>
        <v>0</v>
      </c>
    </row>
    <row r="34" spans="1:13" ht="12.75">
      <c r="A34" t="s">
        <v>2</v>
      </c>
      <c r="E34">
        <v>679.8</v>
      </c>
      <c r="F34" t="s">
        <v>66</v>
      </c>
      <c r="J34" s="43">
        <v>11</v>
      </c>
      <c r="K34" s="20"/>
      <c r="L34" s="34"/>
      <c r="M34" s="32">
        <f t="shared" si="1"/>
        <v>0</v>
      </c>
    </row>
    <row r="35" spans="1:13" ht="12.75">
      <c r="A35" t="s">
        <v>3</v>
      </c>
      <c r="J35" s="20"/>
      <c r="K35" s="29" t="s">
        <v>58</v>
      </c>
      <c r="L35" s="33">
        <f>SUM(L24:L34)</f>
        <v>63.489999999999995</v>
      </c>
      <c r="M35" s="33">
        <f>SUM(M24:M34)</f>
        <v>12060.71601399</v>
      </c>
    </row>
    <row r="36" spans="1:11" ht="12.75">
      <c r="A36" t="s">
        <v>4</v>
      </c>
      <c r="E36">
        <v>271</v>
      </c>
      <c r="F36" t="s">
        <v>66</v>
      </c>
      <c r="K36" s="1" t="s">
        <v>62</v>
      </c>
    </row>
    <row r="37" spans="10:13" ht="12.75">
      <c r="J37" s="22" t="s">
        <v>36</v>
      </c>
      <c r="K37" s="22"/>
      <c r="L37" s="22" t="s">
        <v>63</v>
      </c>
      <c r="M37" s="22" t="s">
        <v>42</v>
      </c>
    </row>
    <row r="38" spans="2:13" ht="12.75">
      <c r="B38" s="1" t="s">
        <v>5</v>
      </c>
      <c r="C38" s="1"/>
      <c r="J38" s="23" t="s">
        <v>37</v>
      </c>
      <c r="K38" s="23" t="s">
        <v>38</v>
      </c>
      <c r="L38" s="23"/>
      <c r="M38" s="23" t="s">
        <v>64</v>
      </c>
    </row>
    <row r="39" spans="10:13" ht="12.75">
      <c r="J39" s="20">
        <v>1</v>
      </c>
      <c r="K39" s="20"/>
      <c r="L39" s="25"/>
      <c r="M39" s="25"/>
    </row>
    <row r="40" spans="1:13" ht="12.75">
      <c r="A40" s="2" t="s">
        <v>6</v>
      </c>
      <c r="F40" s="11">
        <f>39792.72-1172.26</f>
        <v>38620.46</v>
      </c>
      <c r="J40" s="20">
        <v>2</v>
      </c>
      <c r="K40" s="20"/>
      <c r="L40" s="25"/>
      <c r="M40" s="25"/>
    </row>
    <row r="41" spans="1:13" ht="12.75">
      <c r="A41" t="s">
        <v>7</v>
      </c>
      <c r="F41" s="5">
        <v>35742.7</v>
      </c>
      <c r="J41" s="20">
        <v>3</v>
      </c>
      <c r="K41" s="20"/>
      <c r="L41" s="25"/>
      <c r="M41" s="25"/>
    </row>
    <row r="42" spans="2:13" ht="12.75">
      <c r="B42" t="s">
        <v>8</v>
      </c>
      <c r="F42" s="9">
        <f>F41/F40</f>
        <v>0.9254861283371559</v>
      </c>
      <c r="J42" s="20">
        <v>4</v>
      </c>
      <c r="K42" s="20"/>
      <c r="L42" s="25"/>
      <c r="M42" s="25"/>
    </row>
    <row r="43" spans="1:13" ht="12.75">
      <c r="A43" t="s">
        <v>132</v>
      </c>
      <c r="F43" s="5">
        <f>250+250+105</f>
        <v>605</v>
      </c>
      <c r="J43" s="20">
        <v>5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36347.7</v>
      </c>
      <c r="J44" s="20">
        <v>6</v>
      </c>
      <c r="K44" s="20"/>
      <c r="L44" s="25"/>
      <c r="M44" s="25"/>
    </row>
    <row r="45" spans="10:13" ht="12.75">
      <c r="J45" s="20">
        <v>7</v>
      </c>
      <c r="K45" s="20"/>
      <c r="L45" s="25"/>
      <c r="M45" s="25"/>
    </row>
    <row r="46" spans="2:13" ht="12.75">
      <c r="B46" s="1" t="s">
        <v>10</v>
      </c>
      <c r="C46" s="1"/>
      <c r="J46" s="20">
        <v>8</v>
      </c>
      <c r="K46" s="20"/>
      <c r="L46" s="25"/>
      <c r="M46" s="25"/>
    </row>
    <row r="47" spans="10:13" ht="12.75">
      <c r="J47" s="20">
        <v>9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10</v>
      </c>
      <c r="K48" s="20"/>
      <c r="L48" s="25"/>
      <c r="M48" s="25"/>
    </row>
    <row r="49" spans="1:13" ht="12.75">
      <c r="A49" t="s">
        <v>12</v>
      </c>
      <c r="F49" s="11">
        <f>(3955+445)*1.302</f>
        <v>5728.8</v>
      </c>
      <c r="J49" s="20">
        <v>11</v>
      </c>
      <c r="K49" s="20"/>
      <c r="L49" s="25"/>
      <c r="M49" s="25"/>
    </row>
    <row r="50" spans="1:13" ht="12.75">
      <c r="A50" s="6" t="s">
        <v>15</v>
      </c>
      <c r="D50" s="6"/>
      <c r="E50" s="49"/>
      <c r="F50" s="60">
        <v>0</v>
      </c>
      <c r="J50" s="20">
        <v>12</v>
      </c>
      <c r="K50" s="20"/>
      <c r="L50" s="25"/>
      <c r="M50" s="25"/>
    </row>
    <row r="51" spans="1:13" ht="12.75">
      <c r="A51" s="6" t="s">
        <v>83</v>
      </c>
      <c r="E51" s="5"/>
      <c r="F51" s="11">
        <f>E51*E33</f>
        <v>0</v>
      </c>
      <c r="J51" s="20">
        <v>13</v>
      </c>
      <c r="K51" s="20"/>
      <c r="L51" s="25"/>
      <c r="M51" s="25"/>
    </row>
    <row r="52" spans="1:13" ht="12.75">
      <c r="A52" s="4" t="s">
        <v>34</v>
      </c>
      <c r="F52" s="31">
        <f>F49+F50+F51</f>
        <v>5728.8</v>
      </c>
      <c r="J52" s="20">
        <v>14</v>
      </c>
      <c r="K52" s="20"/>
      <c r="L52" s="25"/>
      <c r="M52" s="25"/>
    </row>
    <row r="53" spans="1:13" ht="12.75">
      <c r="A53" s="4" t="s">
        <v>16</v>
      </c>
      <c r="J53" s="20">
        <v>15</v>
      </c>
      <c r="K53" s="20"/>
      <c r="L53" s="25"/>
      <c r="M53" s="25"/>
    </row>
    <row r="54" spans="1:13" ht="12.75">
      <c r="A54" t="s">
        <v>74</v>
      </c>
      <c r="D54" s="5">
        <v>2.22</v>
      </c>
      <c r="E54" t="s">
        <v>14</v>
      </c>
      <c r="F54" s="11">
        <f>E33*D54</f>
        <v>5918.298000000001</v>
      </c>
      <c r="J54" s="20">
        <v>16</v>
      </c>
      <c r="K54" s="20"/>
      <c r="L54" s="25"/>
      <c r="M54" s="25"/>
    </row>
    <row r="55" spans="1:13" ht="12.75">
      <c r="A55" t="s">
        <v>79</v>
      </c>
      <c r="B55">
        <v>1246</v>
      </c>
      <c r="C55" t="s">
        <v>13</v>
      </c>
      <c r="D55" s="5">
        <v>0</v>
      </c>
      <c r="E55" t="s">
        <v>14</v>
      </c>
      <c r="F55" s="5">
        <f>B55*D55</f>
        <v>0</v>
      </c>
      <c r="J55" s="20"/>
      <c r="K55" s="20"/>
      <c r="L55" s="30" t="s">
        <v>65</v>
      </c>
      <c r="M55" s="33">
        <f>SUM(M39:M54)</f>
        <v>0</v>
      </c>
    </row>
    <row r="56" spans="1:6" ht="12.75">
      <c r="A56" s="4" t="s">
        <v>17</v>
      </c>
      <c r="B56" s="10"/>
      <c r="C56" s="10"/>
      <c r="F56" s="31">
        <f>SUM(F54:F55)</f>
        <v>5918.298000000001</v>
      </c>
    </row>
    <row r="57" spans="1:2" ht="12.75">
      <c r="A57" s="4" t="s">
        <v>18</v>
      </c>
      <c r="B57" s="4"/>
    </row>
    <row r="58" spans="1:6" ht="12.75">
      <c r="A58" t="s">
        <v>19</v>
      </c>
      <c r="C58" s="55">
        <v>239353</v>
      </c>
      <c r="D58">
        <v>229360</v>
      </c>
      <c r="E58">
        <v>2665.9</v>
      </c>
      <c r="F58" s="35">
        <f>C58/D58*E58</f>
        <v>2782.0507616846876</v>
      </c>
    </row>
    <row r="59" spans="1:6" ht="12.75">
      <c r="A59" t="s">
        <v>20</v>
      </c>
      <c r="F59" s="35">
        <f>M20</f>
        <v>1503.1811340000002</v>
      </c>
    </row>
    <row r="60" spans="1:6" ht="12.75">
      <c r="A60" t="s">
        <v>21</v>
      </c>
      <c r="F60" s="11">
        <f>M35</f>
        <v>12060.71601399</v>
      </c>
    </row>
    <row r="61" spans="1:6" ht="12.75">
      <c r="A61" t="s">
        <v>72</v>
      </c>
      <c r="F61" s="5">
        <v>0</v>
      </c>
    </row>
    <row r="62" spans="1:6" ht="12.75">
      <c r="A62" t="s">
        <v>22</v>
      </c>
      <c r="F62" s="11">
        <f>M55</f>
        <v>0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2665.9</v>
      </c>
      <c r="C65" t="s">
        <v>13</v>
      </c>
      <c r="D65" s="11">
        <v>0.26</v>
      </c>
      <c r="E65" t="s">
        <v>14</v>
      </c>
      <c r="F65" s="11">
        <f>B65*D65</f>
        <v>693.134</v>
      </c>
    </row>
    <row r="66" spans="1:6" ht="12.75">
      <c r="A66" s="55" t="s">
        <v>78</v>
      </c>
      <c r="B66" s="55"/>
      <c r="C66" s="55"/>
      <c r="D66" s="63"/>
      <c r="E66" s="55"/>
      <c r="F66" s="63">
        <v>0</v>
      </c>
    </row>
    <row r="67" spans="1:6" ht="12.75">
      <c r="A67" s="51" t="s">
        <v>84</v>
      </c>
      <c r="B67" s="51"/>
      <c r="C67" s="51"/>
      <c r="D67" s="54">
        <v>0</v>
      </c>
      <c r="E67" s="51"/>
      <c r="F67" s="54">
        <f>D67*E33</f>
        <v>0</v>
      </c>
    </row>
    <row r="68" spans="1:6" ht="12.75">
      <c r="A68" s="4" t="s">
        <v>25</v>
      </c>
      <c r="B68" s="10"/>
      <c r="C68" s="10"/>
      <c r="F68" s="31">
        <f>SUM(F58:F67)</f>
        <v>17039.081909674685</v>
      </c>
    </row>
    <row r="69" spans="1:6" ht="12.75">
      <c r="A69" s="4" t="s">
        <v>26</v>
      </c>
      <c r="F69" s="5"/>
    </row>
    <row r="70" spans="1:6" ht="12.75">
      <c r="A70" t="s">
        <v>27</v>
      </c>
      <c r="B70">
        <v>2665.9</v>
      </c>
      <c r="C70" t="s">
        <v>66</v>
      </c>
      <c r="D70" s="5">
        <v>0.19</v>
      </c>
      <c r="E70" t="s">
        <v>14</v>
      </c>
      <c r="F70" s="11">
        <f>B70*D70</f>
        <v>506.521</v>
      </c>
    </row>
    <row r="71" spans="1:6" ht="12.75">
      <c r="A71" t="s">
        <v>28</v>
      </c>
      <c r="F71" s="5"/>
    </row>
    <row r="72" spans="1:6" ht="12.75">
      <c r="A72" s="7" t="s">
        <v>73</v>
      </c>
      <c r="F72" s="5"/>
    </row>
    <row r="73" spans="2:6" ht="12.75">
      <c r="B73">
        <v>2665.9</v>
      </c>
      <c r="C73" t="s">
        <v>13</v>
      </c>
      <c r="D73" s="11">
        <v>1.13</v>
      </c>
      <c r="E73" t="s">
        <v>14</v>
      </c>
      <c r="F73" s="11">
        <f>B73*D73</f>
        <v>3012.4669999999996</v>
      </c>
    </row>
    <row r="74" spans="1:6" ht="12.75">
      <c r="A74" s="4" t="s">
        <v>29</v>
      </c>
      <c r="F74" s="31">
        <f>F70+F73</f>
        <v>3518.988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2665.9</v>
      </c>
      <c r="C77" t="s">
        <v>13</v>
      </c>
      <c r="D77" s="11">
        <v>2.45</v>
      </c>
      <c r="E77" t="s">
        <v>14</v>
      </c>
      <c r="F77" s="11">
        <f>B77*D77</f>
        <v>6531.455000000001</v>
      </c>
    </row>
    <row r="78" spans="1:6" ht="12.75">
      <c r="A78" s="4" t="s">
        <v>32</v>
      </c>
      <c r="F78" s="31">
        <f>SUM(F77)</f>
        <v>6531.455000000001</v>
      </c>
    </row>
    <row r="79" spans="1:6" ht="12.75">
      <c r="A79" s="50" t="s">
        <v>77</v>
      </c>
      <c r="B79" s="51"/>
      <c r="C79" s="51"/>
      <c r="D79" s="52">
        <v>0</v>
      </c>
      <c r="E79" s="51"/>
      <c r="F79" s="53">
        <f>D79*E33</f>
        <v>0</v>
      </c>
    </row>
    <row r="80" spans="1:8" ht="12.75">
      <c r="A80" s="1" t="s">
        <v>33</v>
      </c>
      <c r="B80" s="1"/>
      <c r="F80" s="31">
        <f>F52+F56+F68+F74+F78+F79</f>
        <v>38736.62290967469</v>
      </c>
      <c r="G80" s="7"/>
      <c r="H80" s="7"/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2246.724128761132</v>
      </c>
      <c r="G81" s="7"/>
      <c r="H81" s="7"/>
      <c r="I81" s="7"/>
    </row>
    <row r="82" spans="1:9" ht="12.75">
      <c r="A82" s="1"/>
      <c r="B82" s="37" t="s">
        <v>128</v>
      </c>
      <c r="C82" s="37"/>
      <c r="D82" s="1"/>
      <c r="E82" s="61"/>
      <c r="F82" s="62">
        <f>1598.46</f>
        <v>1598.46</v>
      </c>
      <c r="G82" s="7"/>
      <c r="H82" s="7"/>
      <c r="I82" s="7"/>
    </row>
    <row r="83" spans="1:9" ht="12.75">
      <c r="A83" s="1"/>
      <c r="B83" s="37" t="s">
        <v>129</v>
      </c>
      <c r="C83" s="37"/>
      <c r="D83" s="1"/>
      <c r="E83" s="61"/>
      <c r="F83" s="62">
        <v>293.15</v>
      </c>
      <c r="G83" s="7"/>
      <c r="H83" s="7"/>
      <c r="I83" s="7"/>
    </row>
    <row r="84" spans="1:9" ht="12.75">
      <c r="A84" s="1"/>
      <c r="B84" s="37" t="s">
        <v>130</v>
      </c>
      <c r="C84" s="37"/>
      <c r="D84" s="1"/>
      <c r="E84" s="61"/>
      <c r="F84" s="62">
        <v>0</v>
      </c>
      <c r="G84" s="7"/>
      <c r="H84" s="7"/>
      <c r="I84" s="7"/>
    </row>
    <row r="85" spans="1:6" ht="13.5">
      <c r="A85" s="12" t="s">
        <v>35</v>
      </c>
      <c r="B85" s="12"/>
      <c r="C85" s="12"/>
      <c r="D85" s="12"/>
      <c r="E85" s="12"/>
      <c r="F85" s="36">
        <f>F80+F81+F82+F83+F84</f>
        <v>42874.95703843582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43586</v>
      </c>
      <c r="C87" s="41">
        <v>44568</v>
      </c>
      <c r="D87" s="46">
        <f>F44</f>
        <v>36347.7</v>
      </c>
      <c r="E87" s="46">
        <f>F85</f>
        <v>42874.95703843582</v>
      </c>
      <c r="F87" s="47">
        <f>C87+D87-E87</f>
        <v>38040.742961564174</v>
      </c>
    </row>
    <row r="88" spans="1:6" ht="12.75">
      <c r="A88" s="48"/>
      <c r="B88" s="48"/>
      <c r="C88" s="48"/>
      <c r="D88" s="48"/>
      <c r="E88" s="48"/>
      <c r="F88" s="48"/>
    </row>
    <row r="89" spans="1:6" ht="13.5" thickBot="1">
      <c r="A89" t="s">
        <v>111</v>
      </c>
      <c r="C89" s="57">
        <v>43586</v>
      </c>
      <c r="D89" s="8" t="s">
        <v>112</v>
      </c>
      <c r="E89" s="57">
        <v>43616</v>
      </c>
      <c r="F89" t="s">
        <v>113</v>
      </c>
    </row>
    <row r="90" spans="1:7" ht="13.5" thickBot="1">
      <c r="A90" t="s">
        <v>114</v>
      </c>
      <c r="F90" s="58">
        <f>E87</f>
        <v>42874.95703843582</v>
      </c>
      <c r="G90" s="48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2017-08-21T12:52:30Z</cp:lastPrinted>
  <dcterms:created xsi:type="dcterms:W3CDTF">2008-08-18T07:30:19Z</dcterms:created>
  <dcterms:modified xsi:type="dcterms:W3CDTF">2019-08-01T13:06:08Z</dcterms:modified>
  <cp:category/>
  <cp:version/>
  <cp:contentType/>
  <cp:contentStatus/>
</cp:coreProperties>
</file>