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<sst xmlns="http://schemas.openxmlformats.org/spreadsheetml/2006/main" count="166" uniqueCount="143">
  <si>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</si>
  <si>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</si>
  <si>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</si>
  <si>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</si>
  <si>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</si>
  <si>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</si>
  <si>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</si>
  <si>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</si>
  <si>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</si>
  <si>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</si>
  <si>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</si>
  <si>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</si>
  <si>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</si>
  <si>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</si>
  <si>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</si>
  <si>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</si>
  <si>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</si>
  <si>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</si>
  <si>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</si>
  <si>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</si>
  <si>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</si>
  <si>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</si>
  <si>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</si>
  <si>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</si>
  <si>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</si>
  <si>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</si>
  <si>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</si>
  <si>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</si>
  <si>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</si>
  <si>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</si>
  <si>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</si>
  <si>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</si>
  <si>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</si>
  <si>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</si>
  <si>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</si>
  <si>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</si>
  <si>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</si>
  <si>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</si>
  <si>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</si>
  <si>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</si>
  <si>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</si>
  <si>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</si>
  <si>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</si>
  <si>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</si>
  <si>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</si>
  <si>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</si>
  <si>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</si>
  <si>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</si>
  <si>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</si>
  <si>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</si>
  <si>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</si>
  <si>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</si>
  <si>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</si>
  <si>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</si>
  <si>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</si>
  <si>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</si>
  <si>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</si>
  <si>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</si>
  <si>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</si>
  <si>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</si>
  <si>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</si>
  <si>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</si>
  <si>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</si>
  <si>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</si>
  <si>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</si>
  <si>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</si>
  <si>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</si>
  <si>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</si>
  <si>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</si>
  <si>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</si>
  <si>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</si>
  <si>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</si>
  <si>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</si>
  <si>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</si>
  <si>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</si>
  <si>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</si>
  <si>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</si>
  <si>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</si>
  <si>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</si>
  <si>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</si>
  <si>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</si>
  <si>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</si>
  <si>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</si>
  <si>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</si>
  <si>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</si>
  <si>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</si>
  <si>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</si>
  <si>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</si>
  <si>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</si>
  <si>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</si>
  <si>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</si>
  <si>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</si>
  <si>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</si>
  <si>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</si>
  <si>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</si>
  <si>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</si>
  <si>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</si>
  <si>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</si>
  <si>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</si>
  <si>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</si>
  <si>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</si>
  <si>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</si>
  <si>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</si>
  <si>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</si>
  <si>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</si>
  <si>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</si>
  <si>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</si>
  <si>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</si>
  <si>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</si>
  <si>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</si>
  <si>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</si>
  <si>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</si>
  <si>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</si>
  <si>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</si>
  <si>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</si>
  <si>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</si>
  <si>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</si>
  <si>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</si>
  <si>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</si>
  <si>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</si>
  <si>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</si>
  <si>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</si>
  <si>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</si>
  <si>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</si>
  <si>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</si>
  <si>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</si>
  <si>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</si>
  <si>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</si>
  <si>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</si>
  <si>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</si>
  <si>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</si>
  <si>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</si>
  <si>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 комстар, видикон)</t>
  </si>
  <si>
    <t>ноября</t>
  </si>
  <si>
    <t>за   ноябрь  2019 г.</t>
  </si>
  <si>
    <t>ост.на 01.12</t>
  </si>
  <si>
    <t>ремонт подъезда №2</t>
  </si>
  <si>
    <t>материал для ремонта подъезда №2</t>
  </si>
  <si>
    <t>изготовление и установка щита п-д2</t>
  </si>
  <si>
    <t>доска</t>
  </si>
  <si>
    <t>1шт</t>
  </si>
  <si>
    <t>саморез</t>
  </si>
  <si>
    <t>10шт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</si>
</sst>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4" sqref="D54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3">
        <f>SUM(M6:M19)</f>
        <v>260.99188920000006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8">
        <v>86.83</v>
      </c>
      <c r="M24" s="32">
        <f>L24*126.87*1.302*1.15</f>
        <v>16494.439620330002</v>
      </c>
    </row>
    <row r="25" spans="1:13" ht="12.75">
      <c r="A25" t="s">
        <v>105</v>
      </c>
      <c r="J25" s="20">
        <v>2</v>
      </c>
      <c r="K25" s="20" t="s">
        <v>138</v>
      </c>
      <c r="L25" s="48">
        <v>2.4</v>
      </c>
      <c r="M25" s="32">
        <f aca="true" t="shared" si="1" ref="M25:M38">L25*126.87*1.302*1.15</f>
        <v>455.90988239999996</v>
      </c>
    </row>
    <row r="26" spans="1:13" ht="12.75">
      <c r="A26" t="s">
        <v>106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89.23</v>
      </c>
      <c r="M39" s="33">
        <f>SUM(M24:M38)</f>
        <v>16950.34950273</v>
      </c>
    </row>
    <row r="40" spans="1:11" ht="12.75">
      <c r="A40" s="2" t="s">
        <v>6</v>
      </c>
      <c r="F40" s="11">
        <f>26734.55-888.42</f>
        <v>25846.13</v>
      </c>
      <c r="K40" s="1" t="s">
        <v>61</v>
      </c>
    </row>
    <row r="41" spans="1:13" ht="12.75">
      <c r="A41" t="s">
        <v>7</v>
      </c>
      <c r="F41" s="5">
        <v>22398.87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0.8666237459921465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250+105</f>
        <v>355</v>
      </c>
      <c r="J43" s="20">
        <v>1</v>
      </c>
      <c r="K43" s="20" t="s">
        <v>137</v>
      </c>
      <c r="L43" s="25"/>
      <c r="M43" s="25">
        <v>17850.94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22753.87</v>
      </c>
      <c r="J44" s="20">
        <v>2</v>
      </c>
      <c r="K44" s="20" t="s">
        <v>139</v>
      </c>
      <c r="L44" s="25" t="s">
        <v>140</v>
      </c>
      <c r="M44" s="25">
        <f>214.82</f>
        <v>214.82</v>
      </c>
    </row>
    <row r="45" spans="10:13" ht="12.75">
      <c r="J45" s="20">
        <v>3</v>
      </c>
      <c r="K45" s="20" t="s">
        <v>141</v>
      </c>
      <c r="L45" s="25" t="s">
        <v>142</v>
      </c>
      <c r="M45" s="25">
        <v>8.5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3450*1.302</f>
        <v>4491.900000000001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v>0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4491.900000000001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>
        <v>11</v>
      </c>
      <c r="K53" s="20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4">
        <v>241830</v>
      </c>
      <c r="D58">
        <v>229360</v>
      </c>
      <c r="E58">
        <v>2017.4</v>
      </c>
      <c r="F58" s="34">
        <f>C58/D58*E58</f>
        <v>2127.0833711196374</v>
      </c>
      <c r="J58" s="20">
        <v>16</v>
      </c>
      <c r="K58" s="20"/>
      <c r="L58" s="25"/>
      <c r="M58" s="25"/>
    </row>
    <row r="59" spans="1:13" ht="12.75">
      <c r="A59" t="s">
        <v>19</v>
      </c>
      <c r="F59" s="34">
        <f>M20</f>
        <v>260.99188920000006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16950.34950273</v>
      </c>
      <c r="J60" s="20">
        <v>18</v>
      </c>
      <c r="K60" s="20"/>
      <c r="L60" s="25"/>
      <c r="M60" s="25"/>
    </row>
    <row r="61" spans="1:13" ht="12.75">
      <c r="A61" t="s">
        <v>71</v>
      </c>
      <c r="F61" s="5">
        <f>0*600*1.302</f>
        <v>0</v>
      </c>
      <c r="J61" s="20"/>
      <c r="K61" s="20"/>
      <c r="L61" s="30" t="s">
        <v>64</v>
      </c>
      <c r="M61" s="33">
        <f>SUM(M43:M60)</f>
        <v>18074.26</v>
      </c>
    </row>
    <row r="62" spans="1:13" ht="12.75">
      <c r="A62" t="s">
        <v>21</v>
      </c>
      <c r="F62" s="11">
        <f>M61</f>
        <v>18074.26</v>
      </c>
      <c r="J62" s="45"/>
      <c r="K62" s="45"/>
      <c r="L62" s="46"/>
      <c r="M62" s="47"/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0.38</v>
      </c>
      <c r="E65" t="s">
        <v>14</v>
      </c>
      <c r="F65" s="11">
        <f>B65*D65</f>
        <v>766.6120000000001</v>
      </c>
    </row>
    <row r="66" spans="1:6" ht="12.75">
      <c r="A66" s="50" t="s">
        <v>74</v>
      </c>
      <c r="B66" s="50"/>
      <c r="C66" s="50"/>
      <c r="D66" s="53"/>
      <c r="E66" s="50"/>
      <c r="F66" s="53">
        <v>0</v>
      </c>
    </row>
    <row r="67" spans="1:6" ht="12.75">
      <c r="A67" s="50" t="s">
        <v>84</v>
      </c>
      <c r="B67" s="50"/>
      <c r="C67" s="50"/>
      <c r="D67" s="53">
        <v>0</v>
      </c>
      <c r="E67" s="50"/>
      <c r="F67" s="53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38179.296763049635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0.23</v>
      </c>
      <c r="E70" t="s">
        <v>14</v>
      </c>
      <c r="F70" s="11">
        <f>B70*D70</f>
        <v>464.00200000000007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0.81</v>
      </c>
      <c r="E73" t="s">
        <v>14</v>
      </c>
      <c r="F73" s="11">
        <f>B73*D73</f>
        <v>1634.0940000000003</v>
      </c>
    </row>
    <row r="74" spans="1:6" ht="12.75">
      <c r="A74" s="4" t="s">
        <v>28</v>
      </c>
      <c r="F74" s="31">
        <f>F70+F73</f>
        <v>2098.0960000000005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2.34</v>
      </c>
      <c r="E77" t="s">
        <v>14</v>
      </c>
      <c r="F77" s="11">
        <f>B77*D77</f>
        <v>4720.716</v>
      </c>
    </row>
    <row r="78" spans="1:6" ht="12.75">
      <c r="A78" s="4" t="s">
        <v>31</v>
      </c>
      <c r="F78" s="31">
        <f>SUM(F77)</f>
        <v>4720.716</v>
      </c>
    </row>
    <row r="79" spans="1:6" ht="12.75">
      <c r="A79" s="49" t="s">
        <v>77</v>
      </c>
      <c r="B79" s="50"/>
      <c r="C79" s="50"/>
      <c r="D79" s="51">
        <v>0</v>
      </c>
      <c r="E79" s="50"/>
      <c r="F79" s="52">
        <f>D79*E33</f>
        <v>0</v>
      </c>
    </row>
    <row r="80" spans="1:8" ht="12.75">
      <c r="A80" s="1" t="s">
        <v>32</v>
      </c>
      <c r="B80" s="1"/>
      <c r="F80" s="31">
        <f>F52+F56+F68+F74+F78+F79</f>
        <v>49490.008763049635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2870.4205082568787</v>
      </c>
    </row>
    <row r="82" spans="1:6" ht="12.75">
      <c r="A82" s="1"/>
      <c r="B82" s="35" t="s">
        <v>128</v>
      </c>
      <c r="C82" s="35"/>
      <c r="D82" s="1"/>
      <c r="E82" s="59"/>
      <c r="F82" s="60">
        <v>823.4</v>
      </c>
    </row>
    <row r="83" spans="1:6" ht="12.75">
      <c r="A83" s="1"/>
      <c r="B83" s="35" t="s">
        <v>129</v>
      </c>
      <c r="C83" s="35"/>
      <c r="D83" s="1"/>
      <c r="E83" s="59"/>
      <c r="F83" s="60">
        <v>141.39</v>
      </c>
    </row>
    <row r="84" spans="1:6" ht="12.75">
      <c r="A84" s="1"/>
      <c r="B84" s="35" t="s">
        <v>130</v>
      </c>
      <c r="C84" s="35"/>
      <c r="D84" s="1"/>
      <c r="E84" s="59"/>
      <c r="F84" s="60">
        <v>0</v>
      </c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53325.219271306516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43770</v>
      </c>
      <c r="C87" s="39">
        <v>129538</v>
      </c>
      <c r="D87" s="41">
        <f>F44</f>
        <v>22753.87</v>
      </c>
      <c r="E87" s="41">
        <f>F85</f>
        <v>53325.219271306516</v>
      </c>
      <c r="F87" s="42">
        <f>C87+D87-E87</f>
        <v>98966.65072869348</v>
      </c>
    </row>
    <row r="89" spans="1:6" ht="13.5" thickBot="1">
      <c r="A89" t="s">
        <v>112</v>
      </c>
      <c r="C89" s="56">
        <v>43770</v>
      </c>
      <c r="D89" s="8" t="s">
        <v>113</v>
      </c>
      <c r="E89" s="56">
        <v>43799</v>
      </c>
      <c r="F89" t="s">
        <v>114</v>
      </c>
    </row>
    <row r="90" spans="1:7" ht="13.5" thickBot="1">
      <c r="A90" t="s">
        <v>115</v>
      </c>
      <c r="F90" s="57">
        <f>E87</f>
        <v>53325.219271306516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2017-08-21T12:49:59Z</cp:lastPrinted>
  <dcterms:created xsi:type="dcterms:W3CDTF">2008-08-18T07:30:19Z</dcterms:created>
  <dcterms:modified xsi:type="dcterms:W3CDTF">2020-01-23T11:30:59Z</dcterms:modified>
  <cp:category/>
  <cp:version/>
  <cp:contentType/>
  <cp:contentStatus/>
</cp:coreProperties>
</file>