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<sst xmlns="http://schemas.openxmlformats.org/spreadsheetml/2006/main" count="170" uniqueCount="147">
  <si>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</si>
  <si>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</si>
  <si>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</si>
  <si>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</si>
  <si>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</si>
  <si>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</si>
  <si>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</si>
  <si>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</si>
  <si>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</si>
  <si>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</si>
  <si>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</si>
  <si>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</si>
  <si>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</si>
  <si>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</si>
  <si>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</si>
  <si>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</si>
  <si>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</si>
  <si>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</si>
  <si>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</si>
  <si>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</si>
  <si>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</si>
  <si>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</si>
  <si>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</si>
  <si>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</si>
  <si>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</si>
  <si>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</si>
  <si>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</si>
  <si>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</si>
  <si>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</si>
  <si>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</si>
  <si>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</si>
  <si>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</si>
  <si>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</si>
  <si>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</si>
  <si>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</si>
  <si>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</si>
  <si>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</si>
  <si>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</si>
  <si>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</si>
  <si>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</si>
  <si>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</si>
  <si>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</si>
  <si>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</si>
  <si>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</si>
  <si>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</si>
  <si>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</si>
  <si>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</si>
  <si>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</si>
  <si>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</si>
  <si>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</si>
  <si>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</si>
  <si>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</si>
  <si>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</si>
  <si>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</si>
  <si>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</si>
  <si>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</si>
  <si>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</si>
  <si>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</si>
  <si>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</si>
  <si>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</si>
  <si>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</si>
  <si>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</si>
  <si>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</si>
  <si>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</si>
  <si>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</si>
  <si>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</si>
  <si>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</si>
  <si>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</si>
  <si>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</si>
  <si>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</si>
  <si>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</si>
  <si>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</si>
  <si>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</si>
  <si>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</si>
  <si>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</si>
  <si>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</si>
  <si>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</si>
  <si>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</si>
  <si>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</si>
  <si>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</si>
  <si>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</si>
  <si>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</si>
  <si>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</si>
  <si>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</si>
  <si>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</si>
  <si>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</si>
  <si>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</si>
  <si>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</si>
  <si>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</si>
  <si>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</si>
  <si>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</si>
  <si>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</si>
  <si>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</si>
  <si>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</si>
  <si>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</si>
  <si>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</si>
  <si>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</si>
  <si>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</si>
  <si>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</si>
  <si>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</si>
  <si>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</si>
  <si>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</si>
  <si>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</si>
  <si>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</si>
  <si>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</si>
  <si>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</si>
  <si>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</si>
  <si>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</si>
  <si>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</si>
  <si>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</si>
  <si>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</si>
  <si>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</si>
  <si>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</si>
  <si>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</si>
  <si>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</si>
  <si>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</si>
  <si>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</si>
  <si>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</si>
  <si>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</si>
  <si>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</si>
  <si>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</si>
  <si>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</si>
  <si>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</si>
  <si>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</si>
  <si>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</si>
  <si>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</si>
  <si>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</si>
  <si>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</si>
  <si>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</si>
  <si>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</si>
  <si>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</si>
  <si>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2019 г.</t>
  </si>
  <si>
    <t>1.2 Арендаторы (Спарк,эр-телеком,комстар,ростелеком,видикон)</t>
  </si>
  <si>
    <t>августа</t>
  </si>
  <si>
    <t>за   август  2019 г.</t>
  </si>
  <si>
    <t>ост.на 01.09</t>
  </si>
  <si>
    <t>обработка дихлофосом т.п.</t>
  </si>
  <si>
    <t>дихлофос</t>
  </si>
  <si>
    <t>2шт</t>
  </si>
  <si>
    <t>смена патрона (1шт) п-д 1</t>
  </si>
  <si>
    <t>лампа</t>
  </si>
  <si>
    <t>5шт</t>
  </si>
  <si>
    <t>патрон</t>
  </si>
  <si>
    <t>1шт</t>
  </si>
  <si>
    <t>смена ламп (8шт) п-д1,3</t>
  </si>
  <si>
    <t>лампа тлд</t>
  </si>
  <si>
    <t>3шт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</si>
</sst>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8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627.702012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7">
        <f t="shared" si="0"/>
        <v>2064.8092500000002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19.05</v>
      </c>
      <c r="M20" s="33">
        <f>SUM(M6:M19)</f>
        <v>3146.769297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1</v>
      </c>
      <c r="M24" s="32">
        <f>L24*126.87*1.302*1.15</f>
        <v>189.962451</v>
      </c>
    </row>
    <row r="25" spans="1:13" ht="12.75">
      <c r="A25" t="s">
        <v>106</v>
      </c>
      <c r="J25" s="20">
        <v>2</v>
      </c>
      <c r="K25" s="20" t="s">
        <v>144</v>
      </c>
      <c r="L25" s="25">
        <f>0.08*7.1</f>
        <v>0.568</v>
      </c>
      <c r="M25" s="32">
        <f aca="true" t="shared" si="1" ref="M25:M36">L25*126.87*1.302*1.15</f>
        <v>107.89867216799998</v>
      </c>
    </row>
    <row r="26" spans="1:13" ht="12.75">
      <c r="A26" t="s">
        <v>107</v>
      </c>
      <c r="J26" s="20">
        <v>3</v>
      </c>
      <c r="K26" s="20" t="s">
        <v>139</v>
      </c>
      <c r="L26" s="47">
        <v>0.39</v>
      </c>
      <c r="M26" s="32">
        <f t="shared" si="1"/>
        <v>74.08535589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9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1.9580000000000002</v>
      </c>
      <c r="M37" s="33">
        <f>SUM(M24:M36)</f>
        <v>371.94647905799997</v>
      </c>
    </row>
    <row r="38" ht="12.75">
      <c r="K38" s="1" t="s">
        <v>61</v>
      </c>
    </row>
    <row r="39" spans="1:13" ht="12.75">
      <c r="A39" s="2" t="s">
        <v>6</v>
      </c>
      <c r="F39" s="11">
        <v>55139.11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56255.55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1.0202476971427359</v>
      </c>
      <c r="J41" s="20">
        <v>1</v>
      </c>
      <c r="K41" s="20" t="s">
        <v>137</v>
      </c>
      <c r="L41" s="25" t="s">
        <v>138</v>
      </c>
      <c r="M41" s="25">
        <f>2*76.25</f>
        <v>152.5</v>
      </c>
    </row>
    <row r="42" spans="1:13" ht="12.75">
      <c r="A42" s="13" t="s">
        <v>132</v>
      </c>
      <c r="B42" s="13"/>
      <c r="C42" s="13"/>
      <c r="D42" s="13"/>
      <c r="E42" s="13"/>
      <c r="F42" s="5">
        <f>250+400+250+400+105</f>
        <v>1405</v>
      </c>
      <c r="J42" s="20">
        <v>2</v>
      </c>
      <c r="K42" s="20" t="s">
        <v>140</v>
      </c>
      <c r="L42" s="25" t="s">
        <v>141</v>
      </c>
      <c r="M42" s="25">
        <f>5*12.06</f>
        <v>60.300000000000004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57660.55</v>
      </c>
      <c r="J43" s="20">
        <v>3</v>
      </c>
      <c r="K43" s="20" t="s">
        <v>142</v>
      </c>
      <c r="L43" s="25" t="s">
        <v>143</v>
      </c>
      <c r="M43" s="25">
        <f>1*17.67</f>
        <v>17.67</v>
      </c>
    </row>
    <row r="44" spans="10:13" ht="12.75">
      <c r="J44" s="20">
        <v>4</v>
      </c>
      <c r="K44" s="20" t="s">
        <v>145</v>
      </c>
      <c r="L44" s="25" t="s">
        <v>146</v>
      </c>
      <c r="M44" s="25">
        <f>3*53.93</f>
        <v>161.79</v>
      </c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(2500+133.33)*1.302</f>
        <v>3428.59566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/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11045.29566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2.22</v>
      </c>
      <c r="E53" s="13" t="s">
        <v>14</v>
      </c>
      <c r="F53" s="11">
        <f>E32*D53</f>
        <v>7710.06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7710.06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241335</v>
      </c>
      <c r="D57">
        <v>229360</v>
      </c>
      <c r="E57">
        <v>3473</v>
      </c>
      <c r="F57" s="34">
        <f>C57/D57*E57</f>
        <v>3654.3270622602026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3146.769297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371.94647905799997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f>1*600*30.2%</f>
        <v>181.2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392.26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0.6</v>
      </c>
      <c r="E64" t="s">
        <v>14</v>
      </c>
      <c r="F64" s="11">
        <f>B64*D64</f>
        <v>2083.7999999999997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127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9830.3028383182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0.19</v>
      </c>
      <c r="E69" t="s">
        <v>14</v>
      </c>
      <c r="F69" s="11">
        <f>B69*D69</f>
        <v>659.87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1.06</v>
      </c>
      <c r="E72" t="s">
        <v>14</v>
      </c>
      <c r="F72" s="11">
        <f>B72*D72</f>
        <v>3681.38</v>
      </c>
      <c r="J72" s="20"/>
      <c r="K72" s="20"/>
      <c r="L72" s="30" t="s">
        <v>64</v>
      </c>
      <c r="M72" s="33">
        <f>SUM(M41:M71)</f>
        <v>392.26</v>
      </c>
    </row>
    <row r="73" spans="1:6" ht="12.75">
      <c r="A73" s="4" t="s">
        <v>29</v>
      </c>
      <c r="F73" s="31">
        <f>F69+F72</f>
        <v>4341.25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2.13</v>
      </c>
      <c r="E76" t="s">
        <v>14</v>
      </c>
      <c r="F76" s="11">
        <f>B76*D76</f>
        <v>7397.49</v>
      </c>
    </row>
    <row r="77" spans="1:6" ht="12.75">
      <c r="A77" s="4" t="s">
        <v>31</v>
      </c>
      <c r="F77" s="8">
        <f>SUM(F76)</f>
        <v>7397.49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40324.3984983182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2338.8151129024554</v>
      </c>
    </row>
    <row r="81" spans="1:6" ht="12.75">
      <c r="A81" s="1"/>
      <c r="B81" s="35" t="s">
        <v>128</v>
      </c>
      <c r="C81" s="35"/>
      <c r="D81" s="1"/>
      <c r="E81" s="56"/>
      <c r="F81" s="57">
        <v>2718.6</v>
      </c>
    </row>
    <row r="82" spans="1:6" ht="12.75">
      <c r="A82" s="1"/>
      <c r="B82" s="35" t="s">
        <v>129</v>
      </c>
      <c r="C82" s="35"/>
      <c r="D82" s="1"/>
      <c r="E82" s="56"/>
      <c r="F82" s="57">
        <v>385.12</v>
      </c>
    </row>
    <row r="83" spans="1:6" ht="12.75">
      <c r="A83" s="1"/>
      <c r="B83" s="35" t="s">
        <v>130</v>
      </c>
      <c r="C83" s="35"/>
      <c r="D83" s="1"/>
      <c r="E83" s="56"/>
      <c r="F83" s="57">
        <v>2016.47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47783.40361122066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43678</v>
      </c>
      <c r="C86" s="39">
        <v>106089</v>
      </c>
      <c r="D86" s="42">
        <f>F43</f>
        <v>57660.55</v>
      </c>
      <c r="E86" s="42">
        <f>F84</f>
        <v>47783.40361122066</v>
      </c>
      <c r="F86" s="43">
        <f>C86+D86-E86</f>
        <v>115966.14638877934</v>
      </c>
    </row>
    <row r="88" spans="1:6" ht="13.5" thickBot="1">
      <c r="A88" t="s">
        <v>111</v>
      </c>
      <c r="C88" s="52">
        <v>43678</v>
      </c>
      <c r="D88" s="8" t="s">
        <v>112</v>
      </c>
      <c r="E88" s="52">
        <v>43708</v>
      </c>
      <c r="F88" t="s">
        <v>113</v>
      </c>
    </row>
    <row r="89" spans="1:7" ht="13.5" thickBot="1">
      <c r="A89" t="s">
        <v>114</v>
      </c>
      <c r="F89" s="53">
        <f>E86</f>
        <v>47783.40361122066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2019-11-08T09:48:15Z</dcterms:modified>
  <cp:category/>
  <cp:version/>
  <cp:contentType/>
  <cp:contentStatus/>
</cp:coreProperties>
</file>