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<sst xmlns="http://schemas.openxmlformats.org/spreadsheetml/2006/main" count="161" uniqueCount="138">
  <si>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</si>
  <si>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</si>
  <si>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</si>
  <si>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</si>
  <si>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</si>
  <si>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</si>
  <si>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</si>
  <si>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</si>
  <si>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</si>
  <si>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</si>
  <si>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</si>
  <si>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</si>
  <si>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</si>
  <si>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</si>
  <si>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</si>
  <si>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</si>
  <si>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</si>
  <si>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</si>
  <si>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</si>
  <si>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</si>
  <si>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</si>
  <si>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</si>
  <si>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</si>
  <si>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</si>
  <si>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</si>
  <si>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</si>
  <si>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</si>
  <si>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</si>
  <si>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</si>
  <si>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</si>
  <si>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</si>
  <si>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</si>
  <si>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</si>
  <si>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</si>
  <si>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</si>
  <si>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</si>
  <si>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</si>
  <si>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</si>
  <si>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</si>
  <si>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</si>
  <si>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</si>
  <si>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</si>
  <si>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</si>
  <si>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</si>
  <si>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</si>
  <si>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</si>
  <si>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</si>
  <si>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</si>
  <si>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</si>
  <si>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</si>
  <si>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</si>
  <si>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</si>
  <si>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</si>
  <si>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</si>
  <si>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</si>
  <si>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</si>
  <si>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</si>
  <si>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</si>
  <si>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</si>
  <si>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</si>
  <si>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</si>
  <si>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</si>
  <si>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</si>
  <si>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</si>
  <si>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</si>
  <si>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</si>
  <si>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</si>
  <si>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</si>
  <si>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</si>
  <si>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</si>
  <si>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</si>
  <si>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</si>
  <si>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</si>
  <si>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</si>
  <si>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</si>
  <si>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</si>
  <si>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</si>
  <si>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t>6. Налоги (транспортный, УСН)</t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</si>
  <si>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</si>
  <si>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</si>
  <si>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</si>
  <si>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</si>
  <si>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 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</si>
  <si>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</si>
  <si>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</si>
  <si>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</si>
  <si>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</si>
  <si>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</si>
  <si>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</si>
  <si>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</si>
  <si>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</si>
  <si>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</si>
  <si>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</si>
  <si>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</si>
  <si>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</si>
  <si>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</si>
  <si>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</si>
  <si>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</si>
  <si>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</si>
  <si>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</si>
  <si>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</si>
  <si>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</si>
  <si>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</si>
  <si>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</si>
  <si>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</si>
  <si>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</si>
  <si>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</si>
  <si>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</si>
  <si>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</si>
  <si>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</si>
  <si>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</si>
  <si>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20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</si>
  <si>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</si>
  <si>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</si>
  <si>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</si>
  <si>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</si>
  <si>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</si>
  <si>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</si>
  <si>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</si>
  <si>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</si>
  <si>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</si>
  <si>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</si>
  <si>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</si>
  <si>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</si>
  <si>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</si>
  <si>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</si>
  <si>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</si>
  <si>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</si>
  <si>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</si>
  <si>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</si>
  <si>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</si>
  <si>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</si>
  <si>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(Спарк,эр-телеком,ростелеком,комстар,видикон)</t>
  </si>
  <si>
    <t>за   апрель  2019 г.</t>
  </si>
  <si>
    <t>мая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</si>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</sst>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ill="1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4" sqref="K24:L25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66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134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10:13" ht="12.75">
      <c r="J7" s="14">
        <v>2</v>
      </c>
      <c r="K7" s="14" t="s">
        <v>43</v>
      </c>
      <c r="L7" s="14"/>
      <c r="M7" s="48">
        <f aca="true" t="shared" si="0" ref="M7:M19">L7*126.87*1.302</f>
        <v>0</v>
      </c>
    </row>
    <row r="8" spans="1:13" ht="12.75">
      <c r="A8" t="s">
        <v>91</v>
      </c>
      <c r="J8" s="15"/>
      <c r="K8" s="15" t="s">
        <v>44</v>
      </c>
      <c r="L8" s="21"/>
      <c r="M8" s="48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3.73</v>
      </c>
      <c r="M11" s="48">
        <f t="shared" si="0"/>
        <v>616.1390802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8">
        <f t="shared" si="0"/>
        <v>0</v>
      </c>
    </row>
    <row r="13" spans="1:13" ht="12.75">
      <c r="A13" t="s">
        <v>96</v>
      </c>
      <c r="J13" s="16"/>
      <c r="K13" s="18" t="s">
        <v>79</v>
      </c>
      <c r="L13" s="23">
        <v>3.73</v>
      </c>
      <c r="M13" s="48">
        <f t="shared" si="0"/>
        <v>616.1390802</v>
      </c>
    </row>
    <row r="14" spans="1:13" ht="12.75">
      <c r="A14" t="s">
        <v>97</v>
      </c>
      <c r="J14" s="20">
        <v>5</v>
      </c>
      <c r="K14" s="19" t="s">
        <v>49</v>
      </c>
      <c r="L14" s="25">
        <v>8.12</v>
      </c>
      <c r="M14" s="48">
        <f t="shared" si="0"/>
        <v>1341.3000888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100</v>
      </c>
      <c r="J17" s="15" t="s">
        <v>53</v>
      </c>
      <c r="K17" s="26" t="s">
        <v>81</v>
      </c>
      <c r="L17" s="21">
        <v>0</v>
      </c>
      <c r="M17" s="48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2.25</v>
      </c>
      <c r="M18" s="48">
        <f t="shared" si="0"/>
        <v>371.665665</v>
      </c>
    </row>
    <row r="19" spans="1:13" ht="12.75">
      <c r="A19" t="s">
        <v>102</v>
      </c>
      <c r="J19" s="16" t="s">
        <v>80</v>
      </c>
      <c r="K19" s="18" t="s">
        <v>56</v>
      </c>
      <c r="L19" s="23">
        <v>0.5</v>
      </c>
      <c r="M19" s="48">
        <f t="shared" si="0"/>
        <v>82.59237</v>
      </c>
    </row>
    <row r="20" spans="1:13" ht="12.75">
      <c r="A20" t="s">
        <v>127</v>
      </c>
      <c r="J20" s="20"/>
      <c r="K20" s="27" t="s">
        <v>57</v>
      </c>
      <c r="L20" s="28">
        <f>SUM(L6:L19)</f>
        <v>18.33</v>
      </c>
      <c r="M20" s="33">
        <f>SUM(M6:M19)</f>
        <v>3027.8362841999997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48">
        <v>93.87</v>
      </c>
      <c r="M24" s="32">
        <f aca="true" t="shared" si="1" ref="M24:M39">L24*126.87*1.302*1.15</f>
        <v>17831.77527537</v>
      </c>
    </row>
    <row r="25" spans="1:13" ht="12.75">
      <c r="A25" t="s">
        <v>107</v>
      </c>
      <c r="J25" s="20">
        <v>2</v>
      </c>
      <c r="K25" s="20" t="s">
        <v>137</v>
      </c>
      <c r="L25" s="48">
        <v>3.12</v>
      </c>
      <c r="M25" s="32">
        <f t="shared" si="1"/>
        <v>592.68284712</v>
      </c>
    </row>
    <row r="26" spans="1:13" ht="12.75">
      <c r="A26" t="s">
        <v>108</v>
      </c>
      <c r="J26" s="20">
        <v>3</v>
      </c>
      <c r="K26" s="20"/>
      <c r="L26" s="48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J27" s="20">
        <v>4</v>
      </c>
      <c r="K27" s="20"/>
      <c r="L27" s="42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42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3474</v>
      </c>
      <c r="F32" t="s">
        <v>65</v>
      </c>
      <c r="J32" s="20">
        <v>9</v>
      </c>
      <c r="K32" s="41"/>
      <c r="L32" s="25"/>
      <c r="M32" s="32">
        <f t="shared" si="1"/>
        <v>0</v>
      </c>
    </row>
    <row r="33" spans="1:13" ht="12.75">
      <c r="A33" t="s">
        <v>2</v>
      </c>
      <c r="E33">
        <v>945.6</v>
      </c>
      <c r="F33" t="s">
        <v>65</v>
      </c>
      <c r="J33" s="20">
        <v>10</v>
      </c>
      <c r="K33" s="20"/>
      <c r="L33" s="48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8"/>
      <c r="M34" s="32">
        <f t="shared" si="1"/>
        <v>0</v>
      </c>
    </row>
    <row r="35" spans="1:13" ht="12.75">
      <c r="A35" t="s">
        <v>4</v>
      </c>
      <c r="E35">
        <v>480</v>
      </c>
      <c r="F35" t="s">
        <v>65</v>
      </c>
      <c r="J35" s="20">
        <v>12</v>
      </c>
      <c r="K35" s="47"/>
      <c r="L35" s="25"/>
      <c r="M35" s="32">
        <f t="shared" si="1"/>
        <v>0</v>
      </c>
    </row>
    <row r="36" spans="10:13" ht="12.75">
      <c r="J36" s="20">
        <v>13</v>
      </c>
      <c r="K36" s="47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47"/>
      <c r="L37" s="25"/>
      <c r="M37" s="32">
        <f t="shared" si="1"/>
        <v>0</v>
      </c>
    </row>
    <row r="38" spans="10:13" ht="12.75">
      <c r="J38" s="20">
        <v>15</v>
      </c>
      <c r="K38" s="47"/>
      <c r="L38" s="25"/>
      <c r="M38" s="32">
        <f t="shared" si="1"/>
        <v>0</v>
      </c>
    </row>
    <row r="39" spans="1:13" ht="12.75">
      <c r="A39" s="2" t="s">
        <v>6</v>
      </c>
      <c r="F39" s="11">
        <v>54438.22</v>
      </c>
      <c r="J39" s="20">
        <v>16</v>
      </c>
      <c r="K39" s="47"/>
      <c r="L39" s="25"/>
      <c r="M39" s="32">
        <f t="shared" si="1"/>
        <v>0</v>
      </c>
    </row>
    <row r="40" spans="1:13" ht="12.75">
      <c r="A40" t="s">
        <v>7</v>
      </c>
      <c r="F40" s="5">
        <v>52543.55</v>
      </c>
      <c r="J40" s="20"/>
      <c r="K40" s="29" t="s">
        <v>57</v>
      </c>
      <c r="L40" s="28">
        <f>SUM(L24:L37)</f>
        <v>96.99000000000001</v>
      </c>
      <c r="M40" s="33">
        <f>SUM(M24:M39)</f>
        <v>18424.45812249</v>
      </c>
    </row>
    <row r="41" spans="2:11" ht="12.75">
      <c r="B41" t="s">
        <v>8</v>
      </c>
      <c r="F41" s="9">
        <f>F40/F39</f>
        <v>0.9651959597503372</v>
      </c>
      <c r="K41" s="1" t="s">
        <v>61</v>
      </c>
    </row>
    <row r="42" spans="1:13" ht="12.75">
      <c r="A42" t="s">
        <v>132</v>
      </c>
      <c r="F42" s="5">
        <f>250+400+400+250+105</f>
        <v>1405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53948.55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/>
      <c r="L44" s="25"/>
      <c r="M44" s="25"/>
    </row>
    <row r="45" spans="2:13" ht="12.75">
      <c r="B45" s="1" t="s">
        <v>10</v>
      </c>
      <c r="C45" s="1"/>
      <c r="J45" s="20">
        <v>2</v>
      </c>
      <c r="K45" s="20"/>
      <c r="L45" s="25"/>
      <c r="M45" s="25"/>
    </row>
    <row r="46" spans="10:13" ht="12.75">
      <c r="J46" s="20">
        <v>3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/>
      <c r="L47" s="25"/>
      <c r="M47" s="25"/>
    </row>
    <row r="48" spans="1:13" ht="12.75">
      <c r="A48" t="s">
        <v>12</v>
      </c>
      <c r="F48" s="11">
        <f>(5085+765)*1.302</f>
        <v>7616.7</v>
      </c>
      <c r="J48" s="20">
        <v>5</v>
      </c>
      <c r="K48" s="20"/>
      <c r="L48" s="25"/>
      <c r="M48" s="48"/>
    </row>
    <row r="49" spans="1:13" ht="12.75">
      <c r="A49" s="6" t="s">
        <v>15</v>
      </c>
      <c r="F49" s="5">
        <f>2980*1.202</f>
        <v>3581.96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/>
      <c r="F50" s="5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11198.66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2.22</v>
      </c>
      <c r="E53" s="13" t="s">
        <v>14</v>
      </c>
      <c r="F53" s="11">
        <f>E32*D53</f>
        <v>7712.280000000001</v>
      </c>
      <c r="J53" s="20">
        <v>10</v>
      </c>
      <c r="K53" s="20"/>
      <c r="L53" s="25"/>
      <c r="M53" s="25"/>
    </row>
    <row r="54" spans="1:13" ht="12.75">
      <c r="A54" t="s">
        <v>78</v>
      </c>
      <c r="B54">
        <v>945.6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7712.280000000001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>
        <v>239353</v>
      </c>
      <c r="D57">
        <v>229360</v>
      </c>
      <c r="E57">
        <v>3474</v>
      </c>
      <c r="F57" s="34">
        <f>C57/D57*E57</f>
        <v>3625.358920474363</v>
      </c>
      <c r="J57" s="20">
        <v>14</v>
      </c>
      <c r="K57" s="20"/>
      <c r="L57" s="25"/>
      <c r="M57" s="25"/>
    </row>
    <row r="58" spans="1:13" ht="12.75">
      <c r="A58" t="s">
        <v>20</v>
      </c>
      <c r="F58" s="34">
        <f>M20</f>
        <v>3027.8362841999997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18424.45812249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0*600*1.302</f>
        <v>0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M77</f>
        <v>0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3474</v>
      </c>
      <c r="C64" t="s">
        <v>13</v>
      </c>
      <c r="D64" s="11">
        <v>0.26</v>
      </c>
      <c r="E64" t="s">
        <v>14</v>
      </c>
      <c r="F64" s="11">
        <f>B64*D64</f>
        <v>903.24</v>
      </c>
      <c r="J64" s="20">
        <v>21</v>
      </c>
      <c r="K64" s="20"/>
      <c r="L64" s="25"/>
      <c r="M64" s="25"/>
    </row>
    <row r="65" spans="1:13" ht="12.75">
      <c r="A65" s="53" t="s">
        <v>82</v>
      </c>
      <c r="B65" s="53"/>
      <c r="C65" s="53"/>
      <c r="D65" s="54"/>
      <c r="E65" s="53"/>
      <c r="F65" s="54">
        <v>0</v>
      </c>
      <c r="J65" s="20">
        <v>22</v>
      </c>
      <c r="K65" s="20"/>
      <c r="L65" s="25"/>
      <c r="M65" s="25"/>
    </row>
    <row r="66" spans="1:13" ht="12.75">
      <c r="A66" s="53" t="s">
        <v>84</v>
      </c>
      <c r="B66" s="53"/>
      <c r="C66" s="53"/>
      <c r="D66" s="54">
        <v>0</v>
      </c>
      <c r="E66" s="53"/>
      <c r="F66" s="54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25980.893327164365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3474</v>
      </c>
      <c r="C69" t="s">
        <v>65</v>
      </c>
      <c r="D69" s="5">
        <v>0.19</v>
      </c>
      <c r="E69" t="s">
        <v>14</v>
      </c>
      <c r="F69" s="11">
        <f>B69*D69</f>
        <v>660.0600000000001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3474</v>
      </c>
      <c r="C72" t="s">
        <v>13</v>
      </c>
      <c r="D72" s="11">
        <v>1.13</v>
      </c>
      <c r="E72" t="s">
        <v>14</v>
      </c>
      <c r="F72" s="11">
        <f>B72*D72</f>
        <v>3925.6199999999994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4585.679999999999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3474</v>
      </c>
      <c r="C76" t="s">
        <v>13</v>
      </c>
      <c r="D76" s="11">
        <v>2.45</v>
      </c>
      <c r="E76" t="s">
        <v>14</v>
      </c>
      <c r="F76" s="11">
        <f>B76*D76</f>
        <v>8511.300000000001</v>
      </c>
      <c r="J76" s="20">
        <v>33</v>
      </c>
      <c r="K76" s="20"/>
      <c r="L76" s="25"/>
      <c r="M76" s="25"/>
    </row>
    <row r="77" spans="1:13" ht="12.75">
      <c r="A77" s="4" t="s">
        <v>31</v>
      </c>
      <c r="F77" s="8">
        <f>SUM(F76)</f>
        <v>8511.300000000001</v>
      </c>
      <c r="J77" s="20"/>
      <c r="K77" s="20"/>
      <c r="L77" s="30" t="s">
        <v>64</v>
      </c>
      <c r="M77" s="33">
        <f>SUM(M44:M76)</f>
        <v>0</v>
      </c>
    </row>
    <row r="78" spans="1:6" ht="12.75">
      <c r="A78" s="49" t="s">
        <v>77</v>
      </c>
      <c r="B78" s="50"/>
      <c r="C78" s="50"/>
      <c r="D78" s="51">
        <v>0</v>
      </c>
      <c r="E78" s="50"/>
      <c r="F78" s="52">
        <f>D78*E32</f>
        <v>0</v>
      </c>
    </row>
    <row r="79" spans="1:6" ht="12.75">
      <c r="A79" s="1" t="s">
        <v>32</v>
      </c>
      <c r="B79" s="1"/>
      <c r="F79" s="31">
        <f>F51+F55+F67+F73+F77+F78</f>
        <v>57988.81332716437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3363.3511729755332</v>
      </c>
    </row>
    <row r="81" spans="1:6" ht="12.75">
      <c r="A81" s="1"/>
      <c r="B81" s="35" t="s">
        <v>128</v>
      </c>
      <c r="C81" s="35"/>
      <c r="D81" s="1"/>
      <c r="E81" s="59"/>
      <c r="F81" s="60">
        <v>2670</v>
      </c>
    </row>
    <row r="82" spans="1:6" ht="12.75">
      <c r="A82" s="1"/>
      <c r="B82" s="35" t="s">
        <v>129</v>
      </c>
      <c r="C82" s="35"/>
      <c r="D82" s="1"/>
      <c r="E82" s="59"/>
      <c r="F82" s="60">
        <v>382.18</v>
      </c>
    </row>
    <row r="83" spans="1:6" ht="12.75">
      <c r="A83" s="1"/>
      <c r="B83" s="35" t="s">
        <v>130</v>
      </c>
      <c r="C83" s="35"/>
      <c r="D83" s="1"/>
      <c r="E83" s="59"/>
      <c r="F83" s="60">
        <v>1935.15</v>
      </c>
    </row>
    <row r="84" spans="1:9" ht="13.5">
      <c r="A84" s="12" t="s">
        <v>34</v>
      </c>
      <c r="B84" s="12"/>
      <c r="C84" s="12"/>
      <c r="D84" s="12"/>
      <c r="E84" s="12"/>
      <c r="F84" s="43">
        <f>F79+F80+F81+F82+F83</f>
        <v>66339.4945001399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43586</v>
      </c>
      <c r="C86" s="39">
        <v>-507901</v>
      </c>
      <c r="D86" s="44">
        <f>F43</f>
        <v>53948.55</v>
      </c>
      <c r="E86" s="44">
        <f>F84</f>
        <v>66339.4945001399</v>
      </c>
      <c r="F86" s="45">
        <f>C86+D86-E86</f>
        <v>-520291.9445001399</v>
      </c>
    </row>
    <row r="88" spans="1:6" ht="13.5" thickBot="1">
      <c r="A88" t="s">
        <v>112</v>
      </c>
      <c r="C88" s="56">
        <v>43586</v>
      </c>
      <c r="D88" s="8" t="s">
        <v>113</v>
      </c>
      <c r="E88" s="56">
        <v>43616</v>
      </c>
      <c r="F88" t="s">
        <v>114</v>
      </c>
    </row>
    <row r="89" spans="1:7" ht="13.5" thickBot="1">
      <c r="A89" t="s">
        <v>115</v>
      </c>
      <c r="F89" s="57">
        <f>E86</f>
        <v>66339.4945001399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2017-08-21T12:54:29Z</cp:lastPrinted>
  <dcterms:created xsi:type="dcterms:W3CDTF">2008-08-18T07:30:19Z</dcterms:created>
  <dcterms:modified xsi:type="dcterms:W3CDTF">2019-08-01T13:18:31Z</dcterms:modified>
  <cp:category/>
  <cp:version/>
  <cp:contentType/>
  <cp:contentStatus/>
</cp:coreProperties>
</file>