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<sst xmlns="http://schemas.openxmlformats.org/spreadsheetml/2006/main" count="174" uniqueCount="148">
  <si>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</si>
  <si>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</si>
  <si>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</si>
  <si>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</si>
  <si>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</si>
  <si>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</si>
  <si>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</si>
  <si>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</si>
  <si>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</si>
  <si>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</si>
  <si>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</si>
  <si>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</si>
  <si>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</si>
  <si>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</si>
  <si>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</si>
  <si>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</si>
  <si>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</si>
  <si>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</si>
  <si>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</si>
  <si>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</si>
  <si>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</si>
  <si>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</si>
  <si>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</si>
  <si>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</si>
  <si>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</si>
  <si>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</si>
  <si>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</si>
  <si>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</si>
  <si>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</si>
  <si>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</si>
  <si>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</si>
  <si>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</si>
  <si>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</si>
  <si>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</si>
  <si>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</si>
  <si>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</si>
  <si>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</si>
  <si>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</si>
  <si>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</si>
  <si>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</si>
  <si>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</si>
  <si>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</si>
  <si>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</si>
  <si>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</si>
  <si>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</si>
  <si>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</si>
  <si>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</si>
  <si>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</si>
  <si>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</si>
  <si>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</si>
  <si>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</si>
  <si>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</si>
  <si>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</si>
  <si>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</si>
  <si>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</si>
  <si>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</si>
  <si>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</si>
  <si>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</si>
  <si>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</si>
  <si>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</si>
  <si>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</si>
  <si>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</si>
  <si>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</si>
  <si>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</si>
  <si>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</si>
  <si>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</si>
  <si>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</si>
  <si>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</si>
  <si>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</si>
  <si>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</si>
  <si>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</si>
  <si>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</si>
  <si>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</si>
  <si>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</si>
  <si>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</si>
  <si>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</si>
  <si>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</si>
  <si>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</si>
  <si>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</si>
  <si>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</si>
  <si>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</si>
  <si>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</si>
  <si>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</si>
  <si>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</si>
  <si>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</si>
  <si>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</si>
  <si>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</si>
  <si>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</si>
  <si>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</si>
  <si>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</si>
  <si>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</si>
  <si>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</si>
  <si>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</si>
  <si>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</si>
  <si>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</si>
  <si>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</si>
  <si>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</si>
  <si>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</si>
  <si>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</si>
  <si>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</si>
  <si>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</si>
  <si>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</si>
  <si>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</si>
  <si>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</si>
  <si>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</si>
  <si>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</si>
  <si>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</si>
  <si>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</si>
  <si>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</si>
  <si>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</si>
  <si>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</si>
  <si>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</si>
  <si>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</si>
  <si>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</si>
  <si>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</si>
  <si>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</si>
  <si>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</si>
  <si>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</si>
  <si>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</si>
  <si>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</si>
  <si>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</si>
  <si>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</si>
  <si>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</si>
  <si>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</si>
  <si>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</si>
  <si>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</si>
  <si>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</si>
  <si>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</si>
  <si>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</si>
  <si>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</si>
  <si>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</si>
  <si>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(Спарк,ростелеком,комстар,видикон)</t>
  </si>
  <si>
    <t>июня</t>
  </si>
  <si>
    <t>за   июнь  2019 г.</t>
  </si>
  <si>
    <t>ост.на 01.07</t>
  </si>
  <si>
    <t>ВДГО  (техобслуживание и ремонт)</t>
  </si>
  <si>
    <t xml:space="preserve">смена вентиля д 15 (2шт) </t>
  </si>
  <si>
    <t>вентиль д 15</t>
  </si>
  <si>
    <t>2шт</t>
  </si>
  <si>
    <t>смена ламп (8шт) п-д2,1,т.п.</t>
  </si>
  <si>
    <t>лампа</t>
  </si>
  <si>
    <t>8шт</t>
  </si>
  <si>
    <t>смена патрона (1шт)</t>
  </si>
  <si>
    <t>патрон</t>
  </si>
  <si>
    <t>1шт</t>
  </si>
  <si>
    <t>смена ламп (3шт) п-д2</t>
  </si>
  <si>
    <t>3шт</t>
  </si>
  <si>
    <t>смена вентиля д 15 (2шт) кв.16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</si>
</sst>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68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37</v>
      </c>
      <c r="K3" s="60" t="s">
        <v>62</v>
      </c>
      <c r="L3" s="22" t="s">
        <v>40</v>
      </c>
      <c r="M3" s="22" t="s">
        <v>43</v>
      </c>
    </row>
    <row r="4" spans="5:13" ht="12.75">
      <c r="E4" s="8">
        <v>30</v>
      </c>
      <c r="F4" s="8" t="s">
        <v>132</v>
      </c>
      <c r="G4" s="8" t="s">
        <v>130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621.0946224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82.59237</v>
      </c>
    </row>
    <row r="20" spans="1:13" ht="12.75">
      <c r="A20" t="s">
        <v>126</v>
      </c>
      <c r="J20" s="20"/>
      <c r="K20" s="27" t="s">
        <v>59</v>
      </c>
      <c r="L20" s="28">
        <f>SUM(L6:L19)</f>
        <v>6.51</v>
      </c>
      <c r="M20" s="34">
        <f>SUM(M6:M19)</f>
        <v>1075.3526574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53" t="s">
        <v>136</v>
      </c>
      <c r="L24" s="25">
        <v>1.62</v>
      </c>
      <c r="M24" s="33">
        <f>L24*126.87*1.302*1.15</f>
        <v>307.73917062000004</v>
      </c>
    </row>
    <row r="25" spans="1:13" ht="12.75">
      <c r="A25" t="s">
        <v>106</v>
      </c>
      <c r="J25" s="20">
        <v>2</v>
      </c>
      <c r="K25" s="53" t="s">
        <v>139</v>
      </c>
      <c r="L25" s="44">
        <f>0.08*7.1</f>
        <v>0.568</v>
      </c>
      <c r="M25" s="33">
        <f>L25*126.87*1.302*1.15</f>
        <v>107.89867216799998</v>
      </c>
    </row>
    <row r="26" spans="1:13" ht="12.75">
      <c r="A26" t="s">
        <v>107</v>
      </c>
      <c r="J26" s="41">
        <v>3</v>
      </c>
      <c r="K26" s="53" t="s">
        <v>142</v>
      </c>
      <c r="L26" s="59">
        <v>0.39</v>
      </c>
      <c r="M26" s="33">
        <f aca="true" t="shared" si="1" ref="M26:M38">L26*126.87*1.302*1.15</f>
        <v>74.08535589</v>
      </c>
    </row>
    <row r="27" spans="1:13" ht="12.75">
      <c r="A27" s="56" t="s">
        <v>108</v>
      </c>
      <c r="B27" s="56"/>
      <c r="C27" s="56"/>
      <c r="D27" s="56"/>
      <c r="E27" s="56"/>
      <c r="F27" s="56"/>
      <c r="G27" s="56"/>
      <c r="J27" s="41">
        <v>4</v>
      </c>
      <c r="K27" s="53" t="s">
        <v>145</v>
      </c>
      <c r="L27" s="45">
        <v>0.21</v>
      </c>
      <c r="M27" s="33">
        <f t="shared" si="1"/>
        <v>39.89211471</v>
      </c>
    </row>
    <row r="28" spans="1:13" ht="12.75">
      <c r="A28" t="s">
        <v>109</v>
      </c>
      <c r="B28" s="1"/>
      <c r="C28" s="1"/>
      <c r="D28" s="1"/>
      <c r="J28" s="41">
        <v>5</v>
      </c>
      <c r="K28" s="53" t="s">
        <v>147</v>
      </c>
      <c r="L28" s="25">
        <v>1.62</v>
      </c>
      <c r="M28" s="33">
        <f t="shared" si="1"/>
        <v>307.73917062000004</v>
      </c>
    </row>
    <row r="29" spans="10:13" ht="12.75">
      <c r="J29" s="41">
        <v>6</v>
      </c>
      <c r="K29" s="53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53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53997.88</v>
      </c>
      <c r="J39" s="20"/>
      <c r="K39" s="29" t="s">
        <v>59</v>
      </c>
      <c r="L39" s="28">
        <f>SUM(L24:L38)</f>
        <v>4.408</v>
      </c>
      <c r="M39" s="34">
        <f>SUM(M24:M38)</f>
        <v>837.3544840080001</v>
      </c>
    </row>
    <row r="40" spans="1:11" ht="12.75">
      <c r="A40" t="s">
        <v>7</v>
      </c>
      <c r="F40" s="5">
        <v>50614.65</v>
      </c>
      <c r="K40" s="1" t="s">
        <v>63</v>
      </c>
    </row>
    <row r="41" spans="2:13" ht="12.75">
      <c r="B41" t="s">
        <v>8</v>
      </c>
      <c r="F41" s="9">
        <f>F40/F39</f>
        <v>0.9373451328089177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131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51619.65</v>
      </c>
      <c r="J43" s="20">
        <v>1</v>
      </c>
      <c r="K43" s="20" t="s">
        <v>137</v>
      </c>
      <c r="L43" s="25" t="s">
        <v>138</v>
      </c>
      <c r="M43" s="25">
        <f>2*230.56</f>
        <v>461.12</v>
      </c>
    </row>
    <row r="44" spans="10:13" ht="12.75">
      <c r="J44" s="20">
        <v>2</v>
      </c>
      <c r="K44" s="20" t="s">
        <v>140</v>
      </c>
      <c r="L44" s="25" t="s">
        <v>141</v>
      </c>
      <c r="M44" s="25">
        <f>8*11.6</f>
        <v>92.8</v>
      </c>
    </row>
    <row r="45" spans="2:13" ht="12.75">
      <c r="B45" s="1" t="s">
        <v>10</v>
      </c>
      <c r="C45" s="1"/>
      <c r="J45" s="20">
        <v>3</v>
      </c>
      <c r="K45" s="20" t="s">
        <v>143</v>
      </c>
      <c r="L45" s="25" t="s">
        <v>144</v>
      </c>
      <c r="M45" s="25">
        <v>17.7</v>
      </c>
    </row>
    <row r="46" spans="10:13" ht="12.75">
      <c r="J46" s="20">
        <v>4</v>
      </c>
      <c r="K46" s="20" t="s">
        <v>140</v>
      </c>
      <c r="L46" s="25" t="s">
        <v>146</v>
      </c>
      <c r="M46" s="25">
        <f>3*11.6</f>
        <v>34.8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137</v>
      </c>
      <c r="L47" s="25" t="s">
        <v>138</v>
      </c>
      <c r="M47" s="45">
        <f>2*230.56</f>
        <v>461.12</v>
      </c>
    </row>
    <row r="48" spans="1:13" ht="12.75">
      <c r="A48" t="s">
        <v>12</v>
      </c>
      <c r="F48" s="11">
        <f>(5085+765)*1.302</f>
        <v>7616.7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(1153)*1.202</f>
        <v>1385.906</v>
      </c>
      <c r="J49" s="20">
        <v>7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9002.606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7623.036000000001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0.5</v>
      </c>
      <c r="E54" t="s">
        <v>14</v>
      </c>
      <c r="F54" s="11">
        <f>B54*D54</f>
        <v>470.3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8093.336000000001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239353</v>
      </c>
      <c r="D57">
        <v>229360</v>
      </c>
      <c r="E57">
        <v>3433.8</v>
      </c>
      <c r="F57" s="35">
        <f>C57/D57*E57</f>
        <v>3583.407444192536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1075.3526574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837.3544840080001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0*600*1.302</f>
        <v>0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M76</f>
        <v>1067.54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>
        <v>20</v>
      </c>
      <c r="K62" s="20"/>
      <c r="L62" s="25"/>
      <c r="M62" s="25"/>
    </row>
    <row r="63" spans="1:13" ht="12.75">
      <c r="A63" t="s">
        <v>25</v>
      </c>
      <c r="F63" s="5"/>
      <c r="J63" s="20">
        <v>21</v>
      </c>
      <c r="K63" s="20"/>
      <c r="L63" s="25"/>
      <c r="M63" s="25"/>
    </row>
    <row r="64" spans="2:13" ht="12.75">
      <c r="B64">
        <v>3433.8</v>
      </c>
      <c r="C64" t="s">
        <v>13</v>
      </c>
      <c r="D64" s="11">
        <v>0.25</v>
      </c>
      <c r="E64" t="s">
        <v>14</v>
      </c>
      <c r="F64" s="11">
        <f>B64*D64</f>
        <v>858.45</v>
      </c>
      <c r="J64" s="20">
        <v>22</v>
      </c>
      <c r="K64" s="20"/>
      <c r="L64" s="25"/>
      <c r="M64" s="25"/>
    </row>
    <row r="65" spans="1:13" ht="12.75">
      <c r="A65" s="64" t="s">
        <v>135</v>
      </c>
      <c r="B65" s="64"/>
      <c r="C65" s="64"/>
      <c r="D65" s="65"/>
      <c r="E65" s="64"/>
      <c r="F65" s="65">
        <v>22500</v>
      </c>
      <c r="J65" s="20">
        <v>23</v>
      </c>
      <c r="K65" s="20"/>
      <c r="L65" s="25"/>
      <c r="M65" s="25"/>
    </row>
    <row r="66" spans="1:13" ht="12.75">
      <c r="A66" s="54" t="s">
        <v>83</v>
      </c>
      <c r="B66" s="54"/>
      <c r="C66" s="54"/>
      <c r="D66" s="55">
        <v>0</v>
      </c>
      <c r="E66" s="54"/>
      <c r="F66" s="55">
        <f>D66*E32</f>
        <v>0</v>
      </c>
      <c r="J66" s="20">
        <v>24</v>
      </c>
      <c r="K66" s="20"/>
      <c r="L66" s="25"/>
      <c r="M66" s="25"/>
    </row>
    <row r="67" spans="1:13" ht="12.75">
      <c r="A67" s="4" t="s">
        <v>26</v>
      </c>
      <c r="B67" s="10"/>
      <c r="C67" s="10"/>
      <c r="F67" s="32">
        <f>SUM(F57:F66)</f>
        <v>29922.104585600537</v>
      </c>
      <c r="J67" s="20">
        <v>25</v>
      </c>
      <c r="K67" s="20"/>
      <c r="L67" s="25"/>
      <c r="M67" s="25"/>
    </row>
    <row r="68" spans="1:13" ht="12.75">
      <c r="A68" s="4" t="s">
        <v>27</v>
      </c>
      <c r="F68" s="5"/>
      <c r="J68" s="20">
        <v>26</v>
      </c>
      <c r="K68" s="20"/>
      <c r="L68" s="25"/>
      <c r="M68" s="25"/>
    </row>
    <row r="69" spans="1:13" ht="12.75">
      <c r="A69" t="s">
        <v>28</v>
      </c>
      <c r="B69">
        <v>3433.8</v>
      </c>
      <c r="C69" t="s">
        <v>67</v>
      </c>
      <c r="D69" s="5">
        <v>0.19</v>
      </c>
      <c r="E69" t="s">
        <v>14</v>
      </c>
      <c r="F69" s="11">
        <f>B69*D69</f>
        <v>652.422</v>
      </c>
      <c r="J69" s="20">
        <v>27</v>
      </c>
      <c r="K69" s="20"/>
      <c r="L69" s="25"/>
      <c r="M69" s="25"/>
    </row>
    <row r="70" spans="1:13" ht="12.75">
      <c r="A70" t="s">
        <v>29</v>
      </c>
      <c r="F70" s="5"/>
      <c r="J70" s="20">
        <v>28</v>
      </c>
      <c r="K70" s="20"/>
      <c r="L70" s="25"/>
      <c r="M70" s="25"/>
    </row>
    <row r="71" spans="1:13" ht="12.75">
      <c r="A71" s="7" t="s">
        <v>73</v>
      </c>
      <c r="F71" s="5"/>
      <c r="J71" s="20">
        <v>29</v>
      </c>
      <c r="K71" s="20"/>
      <c r="L71" s="25"/>
      <c r="M71" s="25"/>
    </row>
    <row r="72" spans="2:13" ht="12.75">
      <c r="B72">
        <v>3433.8</v>
      </c>
      <c r="C72" t="s">
        <v>13</v>
      </c>
      <c r="D72" s="11">
        <v>0.94</v>
      </c>
      <c r="E72" t="s">
        <v>14</v>
      </c>
      <c r="F72" s="11">
        <f>B72*D72</f>
        <v>3227.772</v>
      </c>
      <c r="J72" s="20">
        <v>30</v>
      </c>
      <c r="K72" s="20"/>
      <c r="L72" s="25"/>
      <c r="M72" s="25"/>
    </row>
    <row r="73" spans="1:13" ht="12.75">
      <c r="A73" s="4" t="s">
        <v>30</v>
      </c>
      <c r="F73" s="32">
        <f>F69+F72</f>
        <v>3880.194</v>
      </c>
      <c r="J73" s="20">
        <v>31</v>
      </c>
      <c r="K73" s="20"/>
      <c r="L73" s="25"/>
      <c r="M73" s="25"/>
    </row>
    <row r="74" spans="1:13" ht="12.75">
      <c r="A74" s="4" t="s">
        <v>31</v>
      </c>
      <c r="F74" s="5"/>
      <c r="J74" s="20">
        <v>32</v>
      </c>
      <c r="K74" s="20"/>
      <c r="L74" s="25"/>
      <c r="M74" s="25"/>
    </row>
    <row r="75" spans="1:13" ht="12.75">
      <c r="A75" s="7" t="s">
        <v>32</v>
      </c>
      <c r="B75" s="7"/>
      <c r="C75" s="7"/>
      <c r="D75" s="7"/>
      <c r="E75" s="7"/>
      <c r="F75" s="7"/>
      <c r="J75" s="20">
        <v>33</v>
      </c>
      <c r="K75" s="20"/>
      <c r="L75" s="25"/>
      <c r="M75" s="25"/>
    </row>
    <row r="76" spans="2:13" ht="12.75">
      <c r="B76">
        <v>3433.8</v>
      </c>
      <c r="C76" t="s">
        <v>13</v>
      </c>
      <c r="D76" s="11">
        <v>1.97</v>
      </c>
      <c r="E76" t="s">
        <v>14</v>
      </c>
      <c r="F76" s="11">
        <f>B76*D76</f>
        <v>6764.586</v>
      </c>
      <c r="J76" s="20"/>
      <c r="K76" s="20"/>
      <c r="L76" s="30" t="s">
        <v>66</v>
      </c>
      <c r="M76" s="34">
        <f>SUM(M43:M75)</f>
        <v>1067.54</v>
      </c>
    </row>
    <row r="77" spans="1:13" ht="12.75">
      <c r="A77" s="4" t="s">
        <v>33</v>
      </c>
      <c r="F77" s="32">
        <f>SUM(F76)</f>
        <v>6764.586</v>
      </c>
      <c r="J77" s="46"/>
      <c r="K77" s="46"/>
      <c r="L77" s="47"/>
      <c r="M77" s="48"/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34</v>
      </c>
      <c r="B79" s="1"/>
      <c r="F79" s="32">
        <f>F51+F55+F67+F73+F77+F78</f>
        <v>57662.826585600546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3344.4439419648315</v>
      </c>
    </row>
    <row r="81" spans="1:6" ht="12.75">
      <c r="A81" s="1"/>
      <c r="B81" s="36" t="s">
        <v>127</v>
      </c>
      <c r="C81" s="36"/>
      <c r="D81" s="1"/>
      <c r="E81" s="61"/>
      <c r="F81" s="62">
        <v>2754.55</v>
      </c>
    </row>
    <row r="82" spans="1:6" ht="12.75">
      <c r="A82" s="1"/>
      <c r="B82" s="36" t="s">
        <v>128</v>
      </c>
      <c r="C82" s="36"/>
      <c r="D82" s="1"/>
      <c r="E82" s="61"/>
      <c r="F82" s="62">
        <v>394.12</v>
      </c>
    </row>
    <row r="83" spans="1:6" ht="12.75">
      <c r="A83" s="1"/>
      <c r="B83" s="36" t="s">
        <v>129</v>
      </c>
      <c r="C83" s="36"/>
      <c r="D83" s="1"/>
      <c r="E83" s="61"/>
      <c r="F83" s="62">
        <v>1997.58</v>
      </c>
    </row>
    <row r="84" spans="1:9" ht="13.5">
      <c r="A84" s="12" t="s">
        <v>36</v>
      </c>
      <c r="B84" s="12"/>
      <c r="C84" s="12"/>
      <c r="D84" s="12"/>
      <c r="E84" s="12"/>
      <c r="F84" s="31">
        <f>F79+F80+F81+F82+F83</f>
        <v>66153.52052756539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63" t="s">
        <v>134</v>
      </c>
    </row>
    <row r="86" spans="1:6" ht="12.75">
      <c r="A86" s="13"/>
      <c r="B86" s="39">
        <v>43617</v>
      </c>
      <c r="C86" s="40">
        <v>-270065</v>
      </c>
      <c r="D86" s="42">
        <f>F43</f>
        <v>51619.65</v>
      </c>
      <c r="E86" s="42">
        <f>F84</f>
        <v>66153.52052756539</v>
      </c>
      <c r="F86" s="43">
        <f>C86+D86-E86</f>
        <v>-284598.87052756536</v>
      </c>
    </row>
    <row r="88" spans="1:6" ht="13.5" thickBot="1">
      <c r="A88" t="s">
        <v>110</v>
      </c>
      <c r="C88" s="57">
        <v>43617</v>
      </c>
      <c r="D88" s="8" t="s">
        <v>111</v>
      </c>
      <c r="E88" s="57">
        <v>43646</v>
      </c>
      <c r="F88" t="s">
        <v>112</v>
      </c>
    </row>
    <row r="89" spans="1:7" ht="13.5" thickBot="1">
      <c r="A89" t="s">
        <v>113</v>
      </c>
      <c r="F89" s="58">
        <f>E86</f>
        <v>66153.52052756539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2017-08-21T12:53:52Z</cp:lastPrinted>
  <dcterms:created xsi:type="dcterms:W3CDTF">2008-08-18T07:30:19Z</dcterms:created>
  <dcterms:modified xsi:type="dcterms:W3CDTF">2019-09-10T06:59:40Z</dcterms:modified>
  <cp:category/>
  <cp:version/>
  <cp:contentType/>
  <cp:contentStatus/>
</cp:coreProperties>
</file>