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<sst xmlns="http://schemas.openxmlformats.org/spreadsheetml/2006/main" count="163" uniqueCount="140">
  <si>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</si>
  <si>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</si>
  <si>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</si>
  <si>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</si>
  <si>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</si>
  <si>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</si>
  <si>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</si>
  <si>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</si>
  <si>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</si>
  <si>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</si>
  <si>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</si>
  <si>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</si>
  <si>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</si>
  <si>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</si>
  <si>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</si>
  <si>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</si>
  <si>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</si>
  <si>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</si>
  <si>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</si>
  <si>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</si>
  <si>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</si>
  <si>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</si>
  <si>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</si>
  <si>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</si>
  <si>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</si>
  <si>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</si>
  <si>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</si>
  <si>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</si>
  <si>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</si>
  <si>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</si>
  <si>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</si>
  <si>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</si>
  <si>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</si>
  <si>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</si>
  <si>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</si>
  <si>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</si>
  <si>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</si>
  <si>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</si>
  <si>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</si>
  <si>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</si>
  <si>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</si>
  <si>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</si>
  <si>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</si>
  <si>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</si>
  <si>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</si>
  <si>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</si>
  <si>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</si>
  <si>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</si>
  <si>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</si>
  <si>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</si>
  <si>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</si>
  <si>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</si>
  <si>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</si>
  <si>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</si>
  <si>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</si>
  <si>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</si>
  <si>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</si>
  <si>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</si>
  <si>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</si>
  <si>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</si>
  <si>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</si>
  <si>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</si>
  <si>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</si>
  <si>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</si>
  <si>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</si>
  <si>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</si>
  <si>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</si>
  <si>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</si>
  <si>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</si>
  <si>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</si>
  <si>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</si>
  <si>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</si>
  <si>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</si>
  <si>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</si>
  <si>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</si>
  <si>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</si>
  <si>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</si>
  <si>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</si>
  <si>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</si>
  <si>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</si>
  <si>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</si>
  <si>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</si>
  <si>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</si>
  <si>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</si>
  <si>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</si>
  <si>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</si>
  <si>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</si>
  <si>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</si>
  <si>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</si>
  <si>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</si>
  <si>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</si>
  <si>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</si>
  <si>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</si>
  <si>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</si>
  <si>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</si>
  <si>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</si>
  <si>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</si>
  <si>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</si>
  <si>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</si>
  <si>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</si>
  <si>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</si>
  <si>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</si>
  <si>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</si>
  <si>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</si>
  <si>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</si>
  <si>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</si>
  <si>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</si>
  <si>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</si>
  <si>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</si>
  <si>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</si>
  <si>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</si>
  <si>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</si>
  <si>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</si>
  <si>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</si>
  <si>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</si>
  <si>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</si>
  <si>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</si>
  <si>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</si>
  <si>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</si>
  <si>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</si>
  <si>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</si>
  <si>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</si>
  <si>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</si>
  <si>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</si>
  <si>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</si>
  <si>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</si>
  <si>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</si>
  <si>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</si>
  <si>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</si>
  <si>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</si>
  <si>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</si>
  <si>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</si>
  <si>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смена ламп (7шт) п-д2,4</t>
  </si>
  <si>
    <t>лампа</t>
  </si>
  <si>
    <t>7шт</t>
  </si>
  <si>
    <t>марта</t>
  </si>
  <si>
    <t>за   март  2019 г.</t>
  </si>
  <si>
    <t>ост.на 01.04</t>
  </si>
  <si>
    <t>открытие подвальных продухов (30шт)</t>
  </si>
  <si>
    <t>смена ламп (7шт) п-д2,3,1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</si>
</sst>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2">
      <selection activeCell="M48" sqref="M48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3</v>
      </c>
      <c r="K2" s="5" t="s">
        <v>136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135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632.6575542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632.6575542</v>
      </c>
    </row>
    <row r="14" spans="1:13" ht="12.75">
      <c r="A14" t="s">
        <v>97</v>
      </c>
      <c r="J14" s="20">
        <v>5</v>
      </c>
      <c r="K14" s="19" t="s">
        <v>50</v>
      </c>
      <c r="L14" s="25">
        <v>7.85</v>
      </c>
      <c r="M14" s="45">
        <f t="shared" si="0"/>
        <v>1296.700209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1.91</v>
      </c>
      <c r="M16" s="45">
        <f t="shared" si="0"/>
        <v>315.5028534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371.665665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82.59237</v>
      </c>
    </row>
    <row r="20" spans="1:13" ht="12.75">
      <c r="A20" t="s">
        <v>103</v>
      </c>
      <c r="J20" s="20"/>
      <c r="K20" s="27" t="s">
        <v>58</v>
      </c>
      <c r="L20" s="28">
        <f>SUM(L6:L19)</f>
        <v>20.169999999999998</v>
      </c>
      <c r="M20" s="34">
        <f>SUM(M6:M19)</f>
        <v>3331.7762058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132</v>
      </c>
      <c r="L24" s="45">
        <f>0.07*7.1</f>
        <v>0.497</v>
      </c>
      <c r="M24" s="33">
        <f>L24*126.87*1.302*1.15</f>
        <v>94.41133814700001</v>
      </c>
    </row>
    <row r="25" spans="1:13" ht="12.75">
      <c r="A25" t="s">
        <v>107</v>
      </c>
      <c r="J25" s="20">
        <v>2</v>
      </c>
      <c r="K25" s="20" t="s">
        <v>138</v>
      </c>
      <c r="L25" s="57">
        <v>7.5</v>
      </c>
      <c r="M25" s="33">
        <f aca="true" t="shared" si="1" ref="M25:M43">L25*126.87*1.302*1.15</f>
        <v>1424.7183825000002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 t="s">
        <v>139</v>
      </c>
      <c r="L26" s="61">
        <f>0.07*7.1</f>
        <v>0.497</v>
      </c>
      <c r="M26" s="33">
        <f t="shared" si="1"/>
        <v>94.41133814700001</v>
      </c>
    </row>
    <row r="27" spans="1:13" ht="12.75">
      <c r="A27" t="s">
        <v>109</v>
      </c>
      <c r="B27" s="1"/>
      <c r="C27" s="1"/>
      <c r="D27" s="1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110</v>
      </c>
      <c r="B28" s="1"/>
      <c r="C28" s="8"/>
      <c r="D28" s="8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f>57847.45-5.61</f>
        <v>57841.84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11">
        <v>54606.77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0.9440704168470436</v>
      </c>
      <c r="J42" s="20">
        <v>19</v>
      </c>
      <c r="K42" s="20"/>
      <c r="L42" s="25"/>
      <c r="M42" s="33">
        <f t="shared" si="1"/>
        <v>0</v>
      </c>
    </row>
    <row r="43" spans="1:13" ht="12.75">
      <c r="A43" t="s">
        <v>127</v>
      </c>
      <c r="F43" s="5">
        <f>250+400+250</f>
        <v>900</v>
      </c>
      <c r="J43" s="20">
        <v>20</v>
      </c>
      <c r="K43" s="20"/>
      <c r="L43" s="25"/>
      <c r="M43" s="33">
        <f t="shared" si="1"/>
        <v>0</v>
      </c>
    </row>
    <row r="44" spans="1:13" ht="12.75">
      <c r="A44" s="55"/>
      <c r="B44" s="55"/>
      <c r="C44" s="55"/>
      <c r="D44" s="55"/>
      <c r="E44" s="55"/>
      <c r="F44" s="56">
        <v>0</v>
      </c>
      <c r="J44" s="20"/>
      <c r="K44" s="30" t="s">
        <v>58</v>
      </c>
      <c r="L44" s="28">
        <f>SUM(L24:L43)</f>
        <v>8.494</v>
      </c>
      <c r="M44" s="34">
        <f>SUM(M24:M43)</f>
        <v>1613.541058794</v>
      </c>
    </row>
    <row r="45" spans="1:11" ht="12.75">
      <c r="A45" s="3" t="s">
        <v>9</v>
      </c>
      <c r="B45" s="3"/>
      <c r="C45" s="3"/>
      <c r="D45" s="3"/>
      <c r="E45" s="1"/>
      <c r="F45" s="8">
        <f>F41+F43+F44</f>
        <v>55506.77</v>
      </c>
      <c r="K45" s="1" t="s">
        <v>62</v>
      </c>
    </row>
    <row r="46" spans="6:13" ht="12.75">
      <c r="F46" t="s">
        <v>73</v>
      </c>
      <c r="J46" s="22" t="s">
        <v>36</v>
      </c>
      <c r="K46" s="22"/>
      <c r="L46" s="22" t="s">
        <v>63</v>
      </c>
      <c r="M46" s="22" t="s">
        <v>42</v>
      </c>
    </row>
    <row r="47" spans="2:13" ht="12.75">
      <c r="B47" s="1" t="s">
        <v>10</v>
      </c>
      <c r="C47" s="1"/>
      <c r="J47" s="23" t="s">
        <v>37</v>
      </c>
      <c r="K47" s="23" t="s">
        <v>38</v>
      </c>
      <c r="L47" s="23"/>
      <c r="M47" s="23" t="s">
        <v>64</v>
      </c>
    </row>
    <row r="48" spans="10:13" ht="12.75">
      <c r="J48" s="20">
        <v>1</v>
      </c>
      <c r="K48" s="20" t="s">
        <v>133</v>
      </c>
      <c r="L48" s="25" t="s">
        <v>134</v>
      </c>
      <c r="M48" s="45">
        <f>7*13.43</f>
        <v>94.00999999999999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2</v>
      </c>
      <c r="K49" s="20" t="s">
        <v>133</v>
      </c>
      <c r="L49" s="25" t="s">
        <v>134</v>
      </c>
      <c r="M49" s="25">
        <f>7*11.6</f>
        <v>81.2</v>
      </c>
    </row>
    <row r="50" spans="1:13" ht="12.75">
      <c r="A50" t="s">
        <v>12</v>
      </c>
      <c r="F50" s="11">
        <f>(5085+765)*1.302</f>
        <v>7616.7</v>
      </c>
      <c r="J50" s="20">
        <v>3</v>
      </c>
      <c r="K50" s="20"/>
      <c r="L50" s="25"/>
      <c r="M50" s="45"/>
    </row>
    <row r="51" spans="1:13" ht="12.75">
      <c r="A51" s="6" t="s">
        <v>15</v>
      </c>
      <c r="F51" s="11">
        <f>2500*1.202</f>
        <v>3005</v>
      </c>
      <c r="J51" s="20">
        <v>4</v>
      </c>
      <c r="K51" s="20"/>
      <c r="L51" s="25"/>
      <c r="M51" s="25"/>
    </row>
    <row r="52" spans="1:13" ht="12.75">
      <c r="A52" s="6" t="s">
        <v>84</v>
      </c>
      <c r="E52" s="5"/>
      <c r="F52" s="11">
        <f>E52*E33</f>
        <v>0</v>
      </c>
      <c r="J52" s="20">
        <v>5</v>
      </c>
      <c r="K52" s="20"/>
      <c r="L52" s="25"/>
      <c r="M52" s="25"/>
    </row>
    <row r="53" spans="1:13" ht="12.75">
      <c r="A53" s="4" t="s">
        <v>34</v>
      </c>
      <c r="F53" s="32">
        <f>F50+F51+F52</f>
        <v>10621.7</v>
      </c>
      <c r="J53" s="20">
        <v>6</v>
      </c>
      <c r="K53" s="20"/>
      <c r="L53" s="25"/>
      <c r="M53" s="25"/>
    </row>
    <row r="54" spans="1:13" ht="12.75">
      <c r="A54" s="4" t="s">
        <v>16</v>
      </c>
      <c r="J54" s="20">
        <v>7</v>
      </c>
      <c r="K54" s="20"/>
      <c r="L54" s="25"/>
      <c r="M54" s="25"/>
    </row>
    <row r="55" spans="1:13" ht="12.75">
      <c r="A55" t="s">
        <v>75</v>
      </c>
      <c r="D55" s="5">
        <v>2.03</v>
      </c>
      <c r="E55" t="s">
        <v>14</v>
      </c>
      <c r="F55" s="11">
        <f>E33*D55</f>
        <v>7046.332999999999</v>
      </c>
      <c r="J55" s="20">
        <v>8</v>
      </c>
      <c r="K55" s="20"/>
      <c r="L55" s="25"/>
      <c r="M55" s="25"/>
    </row>
    <row r="56" spans="1:13" ht="12.75">
      <c r="A56" t="s">
        <v>80</v>
      </c>
      <c r="B56">
        <v>957.4</v>
      </c>
      <c r="C56" t="s">
        <v>13</v>
      </c>
      <c r="D56" s="11">
        <v>0.5</v>
      </c>
      <c r="E56" t="s">
        <v>14</v>
      </c>
      <c r="F56" s="11">
        <f>B56*D56</f>
        <v>478.7</v>
      </c>
      <c r="J56" s="20">
        <v>9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SUM(F55:F56)</f>
        <v>7525.0329999999985</v>
      </c>
      <c r="J57" s="20">
        <v>11</v>
      </c>
      <c r="K57" s="20"/>
      <c r="L57" s="25"/>
      <c r="M57" s="25"/>
    </row>
    <row r="58" spans="1:13" ht="12.75">
      <c r="A58" s="4" t="s">
        <v>18</v>
      </c>
      <c r="B58" s="4"/>
      <c r="J58" s="20">
        <v>12</v>
      </c>
      <c r="K58" s="20"/>
      <c r="L58" s="25"/>
      <c r="M58" s="25"/>
    </row>
    <row r="59" spans="1:13" ht="12.75">
      <c r="A59" t="s">
        <v>19</v>
      </c>
      <c r="C59" s="51">
        <v>184596</v>
      </c>
      <c r="D59">
        <v>229360</v>
      </c>
      <c r="E59">
        <v>3471.1</v>
      </c>
      <c r="F59" s="35">
        <f>C59/D59*E59</f>
        <v>2793.6483065922566</v>
      </c>
      <c r="J59" s="20">
        <v>13</v>
      </c>
      <c r="K59" s="20"/>
      <c r="L59" s="25"/>
      <c r="M59" s="25"/>
    </row>
    <row r="60" spans="1:13" ht="12.75">
      <c r="A60" t="s">
        <v>20</v>
      </c>
      <c r="F60" s="35">
        <f>M20</f>
        <v>3331.7762058</v>
      </c>
      <c r="J60" s="20">
        <v>14</v>
      </c>
      <c r="K60" s="20"/>
      <c r="L60" s="25"/>
      <c r="M60" s="25"/>
    </row>
    <row r="61" spans="1:13" ht="12.75">
      <c r="A61" t="s">
        <v>21</v>
      </c>
      <c r="F61" s="11">
        <f>M44</f>
        <v>1613.541058794</v>
      </c>
      <c r="J61" s="20">
        <v>15</v>
      </c>
      <c r="K61" s="20"/>
      <c r="L61" s="25"/>
      <c r="M61" s="25"/>
    </row>
    <row r="62" spans="1:13" ht="12.75">
      <c r="A62" t="s">
        <v>74</v>
      </c>
      <c r="F62" s="5">
        <f>1*600*1.302</f>
        <v>781.2</v>
      </c>
      <c r="J62" s="20">
        <v>16</v>
      </c>
      <c r="K62" s="20"/>
      <c r="L62" s="25"/>
      <c r="M62" s="25"/>
    </row>
    <row r="63" spans="1:13" ht="12.75">
      <c r="A63" t="s">
        <v>22</v>
      </c>
      <c r="F63" s="5">
        <f>M81</f>
        <v>175.20999999999998</v>
      </c>
      <c r="J63" s="20">
        <v>17</v>
      </c>
      <c r="K63" s="20"/>
      <c r="L63" s="25"/>
      <c r="M63" s="25"/>
    </row>
    <row r="64" spans="1:13" ht="12.75">
      <c r="A64" t="s">
        <v>23</v>
      </c>
      <c r="F64" s="5"/>
      <c r="J64" s="20">
        <v>18</v>
      </c>
      <c r="K64" s="20"/>
      <c r="L64" s="25"/>
      <c r="M64" s="25"/>
    </row>
    <row r="65" spans="1:13" ht="12.75">
      <c r="A65" t="s">
        <v>24</v>
      </c>
      <c r="F65" s="5"/>
      <c r="J65" s="20">
        <v>19</v>
      </c>
      <c r="K65" s="20"/>
      <c r="L65" s="25"/>
      <c r="M65" s="25"/>
    </row>
    <row r="66" spans="2:13" ht="12.75">
      <c r="B66">
        <v>3471.1</v>
      </c>
      <c r="C66" t="s">
        <v>13</v>
      </c>
      <c r="D66" s="11">
        <v>0.26</v>
      </c>
      <c r="E66" t="s">
        <v>14</v>
      </c>
      <c r="F66" s="11">
        <f>B66*D66</f>
        <v>902.486</v>
      </c>
      <c r="J66" s="20">
        <v>20</v>
      </c>
      <c r="K66" s="20"/>
      <c r="L66" s="25"/>
      <c r="M66" s="25"/>
    </row>
    <row r="67" spans="1:13" s="58" customFormat="1" ht="12.75">
      <c r="A67" s="58" t="s">
        <v>79</v>
      </c>
      <c r="D67" s="62"/>
      <c r="F67" s="62">
        <v>17550</v>
      </c>
      <c r="J67" s="20">
        <v>21</v>
      </c>
      <c r="K67" s="20"/>
      <c r="L67" s="25"/>
      <c r="M67" s="25"/>
    </row>
    <row r="68" spans="1:13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  <c r="J68" s="20">
        <v>22</v>
      </c>
      <c r="K68" s="20"/>
      <c r="L68" s="25"/>
      <c r="M68" s="25"/>
    </row>
    <row r="69" spans="1:13" ht="12.75">
      <c r="A69" s="4" t="s">
        <v>25</v>
      </c>
      <c r="B69" s="10"/>
      <c r="C69" s="10"/>
      <c r="F69" s="32">
        <f>SUM(F59:F68)</f>
        <v>27147.86157118626</v>
      </c>
      <c r="J69" s="20">
        <v>23</v>
      </c>
      <c r="K69" s="20"/>
      <c r="L69" s="25"/>
      <c r="M69" s="25"/>
    </row>
    <row r="70" spans="1:13" ht="12.75">
      <c r="A70" s="4" t="s">
        <v>26</v>
      </c>
      <c r="J70" s="20">
        <v>24</v>
      </c>
      <c r="K70" s="20"/>
      <c r="L70" s="25"/>
      <c r="M70" s="25"/>
    </row>
    <row r="71" spans="1:13" ht="12.75">
      <c r="A71" t="s">
        <v>27</v>
      </c>
      <c r="B71">
        <v>3471.1</v>
      </c>
      <c r="C71" t="s">
        <v>71</v>
      </c>
      <c r="D71" s="5">
        <v>0.19</v>
      </c>
      <c r="E71" t="s">
        <v>14</v>
      </c>
      <c r="F71" s="11">
        <f>B71*D71</f>
        <v>659.509</v>
      </c>
      <c r="J71" s="20">
        <v>25</v>
      </c>
      <c r="K71" s="20"/>
      <c r="L71" s="25"/>
      <c r="M71" s="25"/>
    </row>
    <row r="72" spans="1:13" ht="12.75">
      <c r="A72" t="s">
        <v>28</v>
      </c>
      <c r="F72" s="5"/>
      <c r="J72" s="20">
        <v>26</v>
      </c>
      <c r="K72" s="20"/>
      <c r="L72" s="25"/>
      <c r="M72" s="25"/>
    </row>
    <row r="73" spans="1:13" ht="12.75">
      <c r="A73" s="7" t="s">
        <v>72</v>
      </c>
      <c r="F73" s="5"/>
      <c r="J73" s="20">
        <v>27</v>
      </c>
      <c r="K73" s="20"/>
      <c r="L73" s="25"/>
      <c r="M73" s="25"/>
    </row>
    <row r="74" spans="2:13" ht="12.75">
      <c r="B74">
        <v>3471.1</v>
      </c>
      <c r="C74" t="s">
        <v>13</v>
      </c>
      <c r="D74" s="11">
        <v>1.13</v>
      </c>
      <c r="E74" t="s">
        <v>14</v>
      </c>
      <c r="F74" s="11">
        <f>B74*D74</f>
        <v>3922.3429999999994</v>
      </c>
      <c r="J74" s="20">
        <v>28</v>
      </c>
      <c r="K74" s="20"/>
      <c r="L74" s="25"/>
      <c r="M74" s="25"/>
    </row>
    <row r="75" spans="1:13" ht="12.75">
      <c r="A75" s="4" t="s">
        <v>29</v>
      </c>
      <c r="F75" s="32">
        <f>F71+F74</f>
        <v>4581.851999999999</v>
      </c>
      <c r="J75" s="20">
        <v>29</v>
      </c>
      <c r="K75" s="20"/>
      <c r="L75" s="25"/>
      <c r="M75" s="25"/>
    </row>
    <row r="76" spans="1:13" ht="12.75">
      <c r="A76" s="4" t="s">
        <v>30</v>
      </c>
      <c r="J76" s="20">
        <v>30</v>
      </c>
      <c r="K76" s="20"/>
      <c r="L76" s="25"/>
      <c r="M76" s="25"/>
    </row>
    <row r="77" spans="1:13" ht="12.75">
      <c r="A77" s="7" t="s">
        <v>31</v>
      </c>
      <c r="B77" s="7"/>
      <c r="C77" s="7"/>
      <c r="D77" s="7"/>
      <c r="E77" s="7"/>
      <c r="F77" s="7"/>
      <c r="J77" s="20">
        <v>31</v>
      </c>
      <c r="K77" s="20"/>
      <c r="L77" s="25"/>
      <c r="M77" s="25"/>
    </row>
    <row r="78" spans="2:13" ht="12.75">
      <c r="B78">
        <v>3471.1</v>
      </c>
      <c r="C78" t="s">
        <v>13</v>
      </c>
      <c r="D78" s="11">
        <v>3.23</v>
      </c>
      <c r="E78" t="s">
        <v>14</v>
      </c>
      <c r="F78" s="11">
        <f>B78*D78</f>
        <v>11211.653</v>
      </c>
      <c r="J78" s="20">
        <v>32</v>
      </c>
      <c r="K78" s="20"/>
      <c r="L78" s="25"/>
      <c r="M78" s="25"/>
    </row>
    <row r="79" spans="1:13" ht="12.75">
      <c r="A79" s="4" t="s">
        <v>32</v>
      </c>
      <c r="F79" s="32">
        <f>SUM(F78)</f>
        <v>11211.653</v>
      </c>
      <c r="J79" s="20">
        <v>33</v>
      </c>
      <c r="K79" s="20"/>
      <c r="L79" s="25"/>
      <c r="M79" s="25"/>
    </row>
    <row r="80" spans="1:13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  <c r="J80" s="20">
        <v>34</v>
      </c>
      <c r="K80" s="20"/>
      <c r="L80" s="25"/>
      <c r="M80" s="25"/>
    </row>
    <row r="81" spans="1:13" ht="12.75">
      <c r="A81" s="1" t="s">
        <v>33</v>
      </c>
      <c r="B81" s="1"/>
      <c r="F81" s="32">
        <f>F53+F57+F69+F75+F79+F80</f>
        <v>61088.099571186256</v>
      </c>
      <c r="I81" s="7"/>
      <c r="J81" s="20"/>
      <c r="K81" s="20"/>
      <c r="L81" s="31" t="s">
        <v>65</v>
      </c>
      <c r="M81" s="28">
        <f>SUM(M48:M80)</f>
        <v>175.20999999999998</v>
      </c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3543.1097751288025</v>
      </c>
    </row>
    <row r="83" spans="1:6" ht="12.75">
      <c r="A83" s="1"/>
      <c r="B83" s="36" t="s">
        <v>128</v>
      </c>
      <c r="C83" s="36"/>
      <c r="D83" s="1"/>
      <c r="E83" s="59"/>
      <c r="F83" s="60">
        <v>2306.53</v>
      </c>
    </row>
    <row r="84" spans="1:6" ht="12.75">
      <c r="A84" s="1"/>
      <c r="B84" s="36" t="s">
        <v>129</v>
      </c>
      <c r="C84" s="36"/>
      <c r="D84" s="1"/>
      <c r="E84" s="59"/>
      <c r="F84" s="60">
        <v>409.5</v>
      </c>
    </row>
    <row r="85" spans="1:6" ht="12.75">
      <c r="A85" s="1"/>
      <c r="B85" s="36" t="s">
        <v>130</v>
      </c>
      <c r="C85" s="36"/>
      <c r="D85" s="1"/>
      <c r="E85" s="59"/>
      <c r="F85" s="60">
        <v>2268.08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69615.31934631507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137</v>
      </c>
    </row>
    <row r="88" spans="1:13" ht="12.75">
      <c r="A88" s="13"/>
      <c r="B88" s="39">
        <v>43525</v>
      </c>
      <c r="C88" s="40">
        <v>-462836</v>
      </c>
      <c r="D88" s="43">
        <f>F45</f>
        <v>55506.77</v>
      </c>
      <c r="E88" s="43">
        <f>F86</f>
        <v>69615.31934631507</v>
      </c>
      <c r="F88" s="44">
        <f>C88+D88-E88</f>
        <v>-476944.54934631503</v>
      </c>
      <c r="J88" s="58"/>
      <c r="K88" s="58"/>
      <c r="L88" s="58"/>
      <c r="M88" s="58"/>
    </row>
    <row r="90" spans="1:6" ht="13.5" thickBot="1">
      <c r="A90" t="s">
        <v>112</v>
      </c>
      <c r="C90" s="53">
        <v>43525</v>
      </c>
      <c r="D90" s="8" t="s">
        <v>113</v>
      </c>
      <c r="E90" s="53">
        <v>43555</v>
      </c>
      <c r="F90" t="s">
        <v>114</v>
      </c>
    </row>
    <row r="91" spans="1:7" ht="13.5" thickBot="1">
      <c r="A91" t="s">
        <v>115</v>
      </c>
      <c r="F91" s="54">
        <f>E88</f>
        <v>69615.31934631507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2019-06-06T06:25:56Z</dcterms:modified>
  <cp:category/>
  <cp:version/>
  <cp:contentType/>
  <cp:contentStatus/>
</cp:coreProperties>
</file>