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<sst xmlns="http://schemas.openxmlformats.org/spreadsheetml/2006/main" count="165" uniqueCount="141">
  <si>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</si>
  <si>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</si>
  <si>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</si>
  <si>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</si>
  <si>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</si>
  <si>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</si>
  <si>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</si>
  <si>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</si>
  <si>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</si>
  <si>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</si>
  <si>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</si>
  <si>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</si>
  <si>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</si>
  <si>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</si>
  <si>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</si>
  <si>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</si>
  <si>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</si>
  <si>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</si>
  <si>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</si>
  <si>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</si>
  <si>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</si>
  <si>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</si>
  <si>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</si>
  <si>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</si>
  <si>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</si>
  <si>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</si>
  <si>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</si>
  <si>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</si>
  <si>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</si>
  <si>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</si>
  <si>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</si>
  <si>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</si>
  <si>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</si>
  <si>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</si>
  <si>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</si>
  <si>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</si>
  <si>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</si>
  <si>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</si>
  <si>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</si>
  <si>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</si>
  <si>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</si>
  <si>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</si>
  <si>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</si>
  <si>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</si>
  <si>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</si>
  <si>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</si>
  <si>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</si>
  <si>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</si>
  <si>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</si>
  <si>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</si>
  <si>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</si>
  <si>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</si>
  <si>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</si>
  <si>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</si>
  <si>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</si>
  <si>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</si>
  <si>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</si>
  <si>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</si>
  <si>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</si>
  <si>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</si>
  <si>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</si>
  <si>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</si>
  <si>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</si>
  <si>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</si>
  <si>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</si>
  <si>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</si>
  <si>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</si>
  <si>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</si>
  <si>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</si>
  <si>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</si>
  <si>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</si>
  <si>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</si>
  <si>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</si>
  <si>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</si>
  <si>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</si>
  <si>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</si>
  <si>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</si>
  <si>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</si>
  <si>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</si>
  <si>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</si>
  <si>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</si>
  <si>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</si>
  <si>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</si>
  <si>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</si>
  <si>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</si>
  <si>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</si>
  <si>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</si>
  <si>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</si>
  <si>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</si>
  <si>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</si>
  <si>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</si>
  <si>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</si>
  <si>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</si>
  <si>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</si>
  <si>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</si>
  <si>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</si>
  <si>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</si>
  <si>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</si>
  <si>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</si>
  <si>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</si>
  <si>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</si>
  <si>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</si>
  <si>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</si>
  <si>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</si>
  <si>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</si>
  <si>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</si>
  <si>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</si>
  <si>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</si>
  <si>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</si>
  <si>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</si>
  <si>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</si>
  <si>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</si>
  <si>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</si>
  <si>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</si>
  <si>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</si>
  <si>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</si>
  <si>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</si>
  <si>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</si>
  <si>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</si>
  <si>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</si>
  <si>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</si>
  <si>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</si>
  <si>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</si>
  <si>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</si>
  <si>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</si>
  <si>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</si>
  <si>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</si>
  <si>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</si>
  <si>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</si>
  <si>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</si>
  <si>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</si>
  <si>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</si>
  <si>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</si>
  <si>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</si>
  <si>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</si>
  <si>
    <t>установка светильника (1шт) п-д2</t>
  </si>
  <si>
    <t>светильник</t>
  </si>
  <si>
    <t>1шт</t>
  </si>
  <si>
    <t>эл.провод</t>
  </si>
  <si>
    <t>1мп</t>
  </si>
  <si>
    <t>изолента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</si>
</sst>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N42" sqref="N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8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672.3018917999999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0.89</v>
      </c>
      <c r="M24" s="31">
        <f>L24*126.87*1.302*1.15</f>
        <v>169.06658139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0.89</v>
      </c>
      <c r="M36" s="32">
        <f>SUM(M24:M35)</f>
        <v>169.06658139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47324.9</v>
      </c>
      <c r="J40" s="20">
        <v>1</v>
      </c>
      <c r="K40" s="20" t="s">
        <v>136</v>
      </c>
      <c r="L40" s="25" t="s">
        <v>137</v>
      </c>
      <c r="M40" s="25">
        <v>296.95</v>
      </c>
    </row>
    <row r="41" spans="1:13" ht="12.75">
      <c r="A41" t="s">
        <v>7</v>
      </c>
      <c r="F41" s="5">
        <v>29104.53</v>
      </c>
      <c r="J41" s="20">
        <v>2</v>
      </c>
      <c r="K41" s="20" t="s">
        <v>138</v>
      </c>
      <c r="L41" s="23" t="s">
        <v>139</v>
      </c>
      <c r="M41" s="23">
        <v>63.98</v>
      </c>
    </row>
    <row r="42" spans="2:13" ht="12.75">
      <c r="B42" t="s">
        <v>8</v>
      </c>
      <c r="F42" s="9">
        <f>F41/F40</f>
        <v>0.6149940094960581</v>
      </c>
      <c r="J42" s="20">
        <v>3</v>
      </c>
      <c r="K42" s="20" t="s">
        <v>140</v>
      </c>
      <c r="L42" s="23" t="s">
        <v>137</v>
      </c>
      <c r="M42" s="23">
        <v>37.71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30004.53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(6215+1285)*1.302</f>
        <v>9765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(2000+133.33)*1.302</f>
        <v>2777.59566</v>
      </c>
      <c r="J50" s="20">
        <v>11</v>
      </c>
      <c r="K50" s="20"/>
      <c r="L50" s="23"/>
      <c r="M50" s="23"/>
    </row>
    <row r="51" spans="1:13" ht="12.75">
      <c r="A51" s="6" t="s">
        <v>82</v>
      </c>
      <c r="E51" s="5"/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12542.595659999999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73</v>
      </c>
      <c r="D54" s="5">
        <v>2.22</v>
      </c>
      <c r="E54" t="s">
        <v>14</v>
      </c>
      <c r="F54" s="11">
        <f>E33*D54</f>
        <v>6185.142000000001</v>
      </c>
      <c r="J54" s="20">
        <v>15</v>
      </c>
      <c r="K54" s="20"/>
      <c r="L54" s="23"/>
      <c r="M54" s="23"/>
    </row>
    <row r="55" spans="1:13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6185.142000000001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241335</v>
      </c>
      <c r="D58">
        <v>229360</v>
      </c>
      <c r="E58">
        <v>3169.4</v>
      </c>
      <c r="F58" s="36">
        <f>C58/D58*E58</f>
        <v>3334.875954830834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672.3018917999999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169.06658139</v>
      </c>
      <c r="J60" s="20">
        <v>21</v>
      </c>
      <c r="K60" s="20"/>
      <c r="L60" s="23"/>
      <c r="M60" s="23"/>
    </row>
    <row r="61" spans="1:13" ht="12.75">
      <c r="A61" t="s">
        <v>72</v>
      </c>
      <c r="F61" s="5">
        <f>2*600*30.2%</f>
        <v>362.4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M63</f>
        <v>398.64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/>
      <c r="K63" s="20"/>
      <c r="L63" s="34" t="s">
        <v>65</v>
      </c>
      <c r="M63" s="35">
        <f>SUM(M40:M62)</f>
        <v>398.64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0.6</v>
      </c>
      <c r="E65" t="s">
        <v>14</v>
      </c>
      <c r="F65" s="46">
        <f>B65*D65</f>
        <v>1671.6599999999999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6608.944428020834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0.19</v>
      </c>
      <c r="E70" t="s">
        <v>14</v>
      </c>
      <c r="F70" s="46">
        <f>B70*D70</f>
        <v>529.359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1.06</v>
      </c>
      <c r="E73" t="s">
        <v>14</v>
      </c>
      <c r="F73" s="11">
        <f>B73*D73</f>
        <v>2953.266</v>
      </c>
    </row>
    <row r="74" spans="1:6" ht="12.75">
      <c r="A74" s="10" t="s">
        <v>29</v>
      </c>
      <c r="F74" s="33">
        <f>F70+F73</f>
        <v>3482.625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2.13</v>
      </c>
      <c r="E77" t="s">
        <v>14</v>
      </c>
      <c r="F77" s="11">
        <f>B77*D77</f>
        <v>5934.392999999999</v>
      </c>
    </row>
    <row r="78" spans="1:6" ht="12.75">
      <c r="A78" s="10" t="s">
        <v>32</v>
      </c>
      <c r="F78" s="33">
        <f>SUM(F77)</f>
        <v>5934.392999999999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34753.70008802083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2015.714605105208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0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772.4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4032.93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41574.74469312604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43678</v>
      </c>
      <c r="C87" s="41">
        <v>-285778</v>
      </c>
      <c r="D87" s="44">
        <f>F44</f>
        <v>30004.53</v>
      </c>
      <c r="E87" s="44">
        <f>F85</f>
        <v>41574.74469312604</v>
      </c>
      <c r="F87" s="45">
        <f>C87+D87-E87</f>
        <v>-297348.21469312604</v>
      </c>
    </row>
    <row r="89" spans="1:6" ht="13.5" thickBot="1">
      <c r="A89" t="s">
        <v>110</v>
      </c>
      <c r="C89" s="53">
        <v>43678</v>
      </c>
      <c r="D89" s="8" t="s">
        <v>111</v>
      </c>
      <c r="E89" s="53">
        <v>43708</v>
      </c>
      <c r="F89" t="s">
        <v>112</v>
      </c>
    </row>
    <row r="90" spans="1:7" ht="13.5" thickBot="1">
      <c r="A90" t="s">
        <v>113</v>
      </c>
      <c r="F90" s="54">
        <f>E87</f>
        <v>41574.74469312604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2019-11-11T12:36:53Z</dcterms:modified>
  <cp:category/>
  <cp:version/>
  <cp:contentType/>
  <cp:contentStatus/>
</cp:coreProperties>
</file>