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<sst xmlns="http://schemas.openxmlformats.org/spreadsheetml/2006/main" count="162" uniqueCount="139">
  <si>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</si>
  <si>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</si>
  <si>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</si>
  <si>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</si>
  <si>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</si>
  <si>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</si>
  <si>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</si>
  <si>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</si>
  <si>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</si>
  <si>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</si>
  <si>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</si>
  <si>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</si>
  <si>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</si>
  <si>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</si>
  <si>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</si>
  <si>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</si>
  <si>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</si>
  <si>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</si>
  <si>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</si>
  <si>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</si>
  <si>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</si>
  <si>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</si>
  <si>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</si>
  <si>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</si>
  <si>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</si>
  <si>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</si>
  <si>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</si>
  <si>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</si>
  <si>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</si>
  <si>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</si>
  <si>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</si>
  <si>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</si>
  <si>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</si>
  <si>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</si>
  <si>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</si>
  <si>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</si>
  <si>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</si>
  <si>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</si>
  <si>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</si>
  <si>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</si>
  <si>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</si>
  <si>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</si>
  <si>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</si>
  <si>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</si>
  <si>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</si>
  <si>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</si>
  <si>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</si>
  <si>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</si>
  <si>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</si>
  <si>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</si>
  <si>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</si>
  <si>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</si>
  <si>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</si>
  <si>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</si>
  <si>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</si>
  <si>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</si>
  <si>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</si>
  <si>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</si>
  <si>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</si>
  <si>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</si>
  <si>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</si>
  <si>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</si>
  <si>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</si>
  <si>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</si>
  <si>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</si>
  <si>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</si>
  <si>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</si>
  <si>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</si>
  <si>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</si>
  <si>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</si>
  <si>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</si>
  <si>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</si>
  <si>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</si>
  <si>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</si>
  <si>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</si>
  <si>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</si>
  <si>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</si>
  <si>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</si>
  <si>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</si>
  <si>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</si>
  <si>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</si>
  <si>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</si>
  <si>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</si>
  <si>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</si>
  <si>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</si>
  <si>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</si>
  <si>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</si>
  <si>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</si>
  <si>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</si>
  <si>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</si>
  <si>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</si>
  <si>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</si>
  <si>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</si>
  <si>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</si>
  <si>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</si>
  <si>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</si>
  <si>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</si>
  <si>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</si>
  <si>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</si>
  <si>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</si>
  <si>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</si>
  <si>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</si>
  <si>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</si>
  <si>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</si>
  <si>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</si>
  <si>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</si>
  <si>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</si>
  <si>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</si>
  <si>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</si>
  <si>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</si>
  <si>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</si>
  <si>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</si>
  <si>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</si>
  <si>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</si>
  <si>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</si>
  <si>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</si>
  <si>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</si>
  <si>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</si>
  <si>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</si>
  <si>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</si>
  <si>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</si>
  <si>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</si>
  <si>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</si>
  <si>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</si>
  <si>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</si>
  <si>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</si>
  <si>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</si>
  <si>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</si>
  <si>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</si>
  <si>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</si>
  <si>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</si>
  <si>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</si>
  <si>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(Спарк,ростелеком,эр-телеком,видикон)</t>
  </si>
  <si>
    <t>декабря</t>
  </si>
  <si>
    <t>за   декабрь  2019 г.</t>
  </si>
  <si>
    <t>ост.на 01.01</t>
  </si>
  <si>
    <t>прочистка канализации</t>
  </si>
  <si>
    <t>ремонт подъезда №2</t>
  </si>
  <si>
    <t>материал для ремонта подъезда №2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</si>
</sst>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41" sqref="M41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12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4.300000000000001</v>
      </c>
      <c r="M20" s="33">
        <f>SUM(M6:M19)</f>
        <v>710.294382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4.83</v>
      </c>
      <c r="M24" s="32">
        <f>L24*126.87*1.302*1.15</f>
        <v>917.51863833</v>
      </c>
    </row>
    <row r="25" spans="1:13" ht="12.75">
      <c r="A25" t="s">
        <v>107</v>
      </c>
      <c r="J25" s="20">
        <v>2</v>
      </c>
      <c r="K25" s="20" t="s">
        <v>137</v>
      </c>
      <c r="L25" s="48">
        <v>112.43</v>
      </c>
      <c r="M25" s="32">
        <f aca="true" t="shared" si="1" ref="M25:M35">L25*126.87*1.302*1.15</f>
        <v>21357.47836593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117.26</v>
      </c>
      <c r="M36" s="33">
        <f>SUM(M24:M35)</f>
        <v>22274.99700426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37167.12-1161.78</f>
        <v>36005.340000000004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39364.28</v>
      </c>
      <c r="J40" s="20">
        <v>1</v>
      </c>
      <c r="K40" s="20" t="s">
        <v>138</v>
      </c>
      <c r="L40" s="25"/>
      <c r="M40" s="25">
        <v>22332.38</v>
      </c>
    </row>
    <row r="41" spans="2:13" ht="12.75">
      <c r="B41" t="s">
        <v>8</v>
      </c>
      <c r="F41" s="9">
        <f>F40/F39</f>
        <v>1.0932900508646772</v>
      </c>
      <c r="J41" s="20">
        <v>2</v>
      </c>
      <c r="K41" s="20"/>
      <c r="L41" s="25"/>
      <c r="M41" s="25"/>
    </row>
    <row r="42" spans="1:13" ht="12.75">
      <c r="A42" t="s">
        <v>132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40519.28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5850*1.302</f>
        <v>7616.7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1600*1.302</f>
        <v>2083.2000000000003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61"/>
      <c r="C50" s="62"/>
      <c r="D50" s="62"/>
      <c r="E50" s="63">
        <v>0.43</v>
      </c>
      <c r="F50" s="64">
        <f>E50*E32</f>
        <v>1135.673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10835.573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0.1</v>
      </c>
      <c r="E54" t="s">
        <v>14</v>
      </c>
      <c r="F54" s="11">
        <f>B54*D54</f>
        <v>67.94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67.94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240839</v>
      </c>
      <c r="D57">
        <v>229360</v>
      </c>
      <c r="E57">
        <v>2641.1</v>
      </c>
      <c r="F57" s="34">
        <f>C57/D57*E57</f>
        <v>2773.281665940007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710.294382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22274.99700426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22332.38</v>
      </c>
    </row>
    <row r="61" spans="1:6" ht="12.75">
      <c r="A61" t="s">
        <v>22</v>
      </c>
      <c r="F61" s="11">
        <f>M60</f>
        <v>22332.38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0.22</v>
      </c>
      <c r="E64" t="s">
        <v>14</v>
      </c>
      <c r="F64" s="11">
        <f>B64*D64</f>
        <v>581.042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61" t="s">
        <v>84</v>
      </c>
      <c r="B66" s="61"/>
      <c r="C66" s="61"/>
      <c r="D66" s="65">
        <v>0.32</v>
      </c>
      <c r="E66" s="61"/>
      <c r="F66" s="65">
        <f>D66*E32</f>
        <v>845.152</v>
      </c>
    </row>
    <row r="67" spans="1:6" ht="12.75">
      <c r="A67" s="4" t="s">
        <v>25</v>
      </c>
      <c r="B67" s="10"/>
      <c r="C67" s="10"/>
      <c r="F67" s="31">
        <f>SUM(F57:F66)</f>
        <v>49517.147052200016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0.91</v>
      </c>
      <c r="E72" t="s">
        <v>14</v>
      </c>
      <c r="F72" s="11">
        <f>B72*D72</f>
        <v>2403.401</v>
      </c>
    </row>
    <row r="73" spans="1:6" ht="12.75">
      <c r="A73" s="4" t="s">
        <v>29</v>
      </c>
      <c r="F73" s="31">
        <f>F69+F72</f>
        <v>3010.854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2.23</v>
      </c>
      <c r="E76" t="s">
        <v>14</v>
      </c>
      <c r="F76" s="11">
        <f>B76*D76</f>
        <v>5889.652999999999</v>
      </c>
    </row>
    <row r="77" spans="1:6" ht="12.75">
      <c r="A77" s="4" t="s">
        <v>31</v>
      </c>
      <c r="F77" s="31">
        <f>SUM(F76)</f>
        <v>5889.652999999999</v>
      </c>
    </row>
    <row r="78" spans="1:6" ht="12.75">
      <c r="A78" s="66" t="s">
        <v>77</v>
      </c>
      <c r="B78" s="61"/>
      <c r="C78" s="61"/>
      <c r="D78" s="67">
        <v>2.05</v>
      </c>
      <c r="E78" s="61"/>
      <c r="F78" s="68">
        <f>D78*E32</f>
        <v>5414.254999999999</v>
      </c>
    </row>
    <row r="79" spans="1:6" ht="12.75">
      <c r="A79" s="1" t="s">
        <v>32</v>
      </c>
      <c r="B79" s="1"/>
      <c r="F79" s="31">
        <f>F51+F55+F67+F73+F77+F78</f>
        <v>74735.42205220003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4334.654479027601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87413.77653122762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44166</v>
      </c>
      <c r="C86" s="39">
        <v>113171</v>
      </c>
      <c r="D86" s="44">
        <f>F43</f>
        <v>40519.28</v>
      </c>
      <c r="E86" s="44">
        <f>F84</f>
        <v>87413.77653122762</v>
      </c>
      <c r="F86" s="45">
        <f>C86+D86-E86</f>
        <v>66276.50346877238</v>
      </c>
    </row>
    <row r="88" spans="1:6" ht="13.5" thickBot="1">
      <c r="A88" t="s">
        <v>112</v>
      </c>
      <c r="C88" s="54">
        <v>43800</v>
      </c>
      <c r="D88" s="8" t="s">
        <v>113</v>
      </c>
      <c r="E88" s="54">
        <v>43830</v>
      </c>
      <c r="F88" t="s">
        <v>114</v>
      </c>
    </row>
    <row r="89" spans="1:7" ht="13.5" thickBot="1">
      <c r="A89" t="s">
        <v>115</v>
      </c>
      <c r="F89" s="55">
        <f>E86</f>
        <v>87413.77653122762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2020-02-13T10:53:39Z</dcterms:modified>
  <cp:category/>
  <cp:version/>
  <cp:contentType/>
  <cp:contentStatus/>
</cp:coreProperties>
</file>