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<sst xmlns="http://schemas.openxmlformats.org/spreadsheetml/2006/main" count="161" uniqueCount="138">
  <si>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</si>
  <si>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</si>
  <si>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</si>
  <si>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</si>
  <si>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</si>
  <si>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</si>
  <si>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</si>
  <si>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</si>
  <si>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</si>
  <si>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</si>
  <si>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</si>
  <si>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</si>
  <si>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</si>
  <si>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</si>
  <si>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</si>
  <si>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</si>
  <si>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</si>
  <si>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</si>
  <si>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</si>
  <si>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</si>
  <si>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</si>
  <si>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</si>
  <si>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</si>
  <si>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</si>
  <si>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</si>
  <si>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</si>
  <si>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</si>
  <si>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</si>
  <si>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</si>
  <si>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</si>
  <si>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</si>
  <si>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</si>
  <si>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</si>
  <si>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</si>
  <si>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</si>
  <si>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</si>
  <si>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</si>
  <si>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</si>
  <si>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</si>
  <si>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</si>
  <si>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</si>
  <si>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</si>
  <si>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</si>
  <si>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</si>
  <si>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</si>
  <si>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</si>
  <si>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</si>
  <si>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</si>
  <si>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</si>
  <si>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</si>
  <si>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</si>
  <si>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</si>
  <si>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</si>
  <si>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</si>
  <si>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</si>
  <si>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</si>
  <si>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</si>
  <si>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</si>
  <si>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</si>
  <si>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</si>
  <si>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</si>
  <si>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</si>
  <si>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</si>
  <si>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</si>
  <si>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</si>
  <si>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</si>
  <si>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</si>
  <si>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</si>
  <si>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</si>
  <si>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</si>
  <si>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</si>
  <si>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</si>
  <si>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</si>
  <si>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</si>
  <si>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</si>
  <si>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</si>
  <si>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</si>
  <si>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</si>
  <si>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</si>
  <si>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</si>
  <si>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</si>
  <si>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</si>
  <si>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</si>
  <si>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</si>
  <si>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</si>
  <si>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</si>
  <si>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</si>
  <si>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</si>
  <si>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</si>
  <si>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</si>
  <si>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</si>
  <si>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</si>
  <si>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</si>
  <si>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</si>
  <si>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</si>
  <si>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</si>
  <si>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</si>
  <si>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</si>
  <si>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</si>
  <si>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</si>
  <si>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</si>
  <si>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</si>
  <si>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</si>
  <si>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</si>
  <si>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</si>
  <si>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</si>
  <si>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</si>
  <si>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</si>
  <si>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</si>
  <si>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</si>
  <si>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</si>
  <si>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</si>
  <si>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</si>
  <si>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</si>
  <si>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</si>
  <si>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</si>
  <si>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</si>
  <si>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</si>
  <si>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</si>
  <si>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</si>
  <si>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</si>
  <si>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</si>
  <si>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</si>
  <si>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</si>
  <si>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</si>
  <si>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</si>
  <si>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</si>
  <si>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д.16</t>
  </si>
  <si>
    <t>расходы на одн по эл.эн.</t>
  </si>
  <si>
    <t>расходы на одн по хвс</t>
  </si>
  <si>
    <t>расходы на одн по гвс</t>
  </si>
  <si>
    <t>2019 г.</t>
  </si>
  <si>
    <t>июня</t>
  </si>
  <si>
    <t>за   июнь  2019 г.</t>
  </si>
  <si>
    <t>ост.на 01.07</t>
  </si>
  <si>
    <t>смена ламп (3шт) п-д 1</t>
  </si>
  <si>
    <t>лампа</t>
  </si>
  <si>
    <t>3шт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</si>
</sst>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  <numFmt numFmtId="182" formatCode="0.00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 horizontal="right"/>
    </xf>
    <xf numFmtId="0" fontId="44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1" sqref="M41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127</v>
      </c>
    </row>
    <row r="2" spans="3:11" ht="12.75">
      <c r="C2" s="1" t="s">
        <v>84</v>
      </c>
      <c r="D2" s="8">
        <v>6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L6*126.87*1.302</f>
        <v>0</v>
      </c>
    </row>
    <row r="7" spans="2:13" ht="12.75">
      <c r="B7" t="s">
        <v>88</v>
      </c>
      <c r="C7" s="1" t="s">
        <v>89</v>
      </c>
      <c r="D7" s="8">
        <v>16</v>
      </c>
      <c r="J7" s="14">
        <v>2</v>
      </c>
      <c r="K7" s="14" t="s">
        <v>44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0</v>
      </c>
      <c r="M13" s="47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1.77</v>
      </c>
      <c r="M16" s="47">
        <f t="shared" si="0"/>
        <v>292.3769898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297.332532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82.59237</v>
      </c>
    </row>
    <row r="20" spans="1:13" ht="12.75">
      <c r="A20" t="s">
        <v>101</v>
      </c>
      <c r="J20" s="20"/>
      <c r="K20" s="27" t="s">
        <v>58</v>
      </c>
      <c r="L20" s="28">
        <f>SUM(L6:L19)</f>
        <v>4.07</v>
      </c>
      <c r="M20" s="32">
        <f>SUM(M6:M19)</f>
        <v>672.3018917999999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135</v>
      </c>
      <c r="L24" s="47">
        <f>0.21</f>
        <v>0.21</v>
      </c>
      <c r="M24" s="31">
        <f>L24*126.87*1.302*1.15</f>
        <v>39.89211471</v>
      </c>
    </row>
    <row r="25" spans="1:13" ht="12.75">
      <c r="A25" t="s">
        <v>105</v>
      </c>
      <c r="J25" s="20">
        <v>2</v>
      </c>
      <c r="K25" s="20"/>
      <c r="L25" s="47"/>
      <c r="M25" s="31">
        <f aca="true" t="shared" si="1" ref="M25:M35">L25*126.87*1.302*1.15</f>
        <v>0</v>
      </c>
    </row>
    <row r="26" spans="1:13" ht="12.75">
      <c r="A26" t="s">
        <v>106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52" t="s">
        <v>108</v>
      </c>
      <c r="B28" s="52"/>
      <c r="C28" s="52"/>
      <c r="D28" s="52"/>
      <c r="E28" s="52"/>
      <c r="F28" s="52"/>
      <c r="G28" s="52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2786.1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0.21</v>
      </c>
      <c r="M36" s="32">
        <f>SUM(M24:M35)</f>
        <v>39.89211471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43680.06</v>
      </c>
      <c r="J40" s="20">
        <v>1</v>
      </c>
      <c r="K40" s="20" t="s">
        <v>136</v>
      </c>
      <c r="L40" s="25" t="s">
        <v>137</v>
      </c>
      <c r="M40" s="25">
        <f>3*11.6</f>
        <v>34.8</v>
      </c>
    </row>
    <row r="41" spans="1:13" ht="12.75">
      <c r="A41" t="s">
        <v>7</v>
      </c>
      <c r="F41" s="5">
        <v>44887.66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1.0276464821705833</v>
      </c>
      <c r="J42" s="20">
        <v>3</v>
      </c>
      <c r="K42" s="20"/>
      <c r="L42" s="23"/>
      <c r="M42" s="23"/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45787.66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(6215+1285)*1.302</f>
        <v>9765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2000*1.202</f>
        <v>2404</v>
      </c>
      <c r="J50" s="20">
        <v>11</v>
      </c>
      <c r="K50" s="20"/>
      <c r="L50" s="23"/>
      <c r="M50" s="23"/>
    </row>
    <row r="51" spans="1:13" ht="12.75">
      <c r="A51" s="6" t="s">
        <v>82</v>
      </c>
      <c r="E51" s="5"/>
      <c r="F51" s="11">
        <f>E51*E33</f>
        <v>0</v>
      </c>
      <c r="J51" s="20">
        <v>12</v>
      </c>
      <c r="K51" s="20"/>
      <c r="L51" s="23"/>
      <c r="M51" s="23"/>
    </row>
    <row r="52" spans="1:13" ht="12.75">
      <c r="A52" s="10" t="s">
        <v>34</v>
      </c>
      <c r="D52" s="5"/>
      <c r="F52" s="33">
        <f>F49+F50+F51</f>
        <v>12169</v>
      </c>
      <c r="J52" s="20">
        <v>13</v>
      </c>
      <c r="K52" s="20"/>
      <c r="L52" s="23"/>
      <c r="M52" s="23"/>
    </row>
    <row r="53" spans="1:13" ht="12.75">
      <c r="A53" s="4" t="s">
        <v>16</v>
      </c>
      <c r="D53" s="5"/>
      <c r="J53" s="20">
        <v>14</v>
      </c>
      <c r="K53" s="20"/>
      <c r="L53" s="23"/>
      <c r="M53" s="23"/>
    </row>
    <row r="54" spans="1:13" ht="12.75">
      <c r="A54" t="s">
        <v>73</v>
      </c>
      <c r="D54" s="5">
        <v>2.22</v>
      </c>
      <c r="E54" t="s">
        <v>14</v>
      </c>
      <c r="F54" s="11">
        <f>E33*D54</f>
        <v>6185.142000000001</v>
      </c>
      <c r="J54" s="20">
        <v>15</v>
      </c>
      <c r="K54" s="20"/>
      <c r="L54" s="23"/>
      <c r="M54" s="23"/>
    </row>
    <row r="55" spans="1:13" ht="12.75">
      <c r="A55" t="s">
        <v>74</v>
      </c>
      <c r="B55">
        <v>0</v>
      </c>
      <c r="C55" t="s">
        <v>13</v>
      </c>
      <c r="D55" s="5">
        <v>0.5</v>
      </c>
      <c r="E55" t="s">
        <v>14</v>
      </c>
      <c r="F55" s="11">
        <f>B55*D55</f>
        <v>0</v>
      </c>
      <c r="J55" s="20">
        <v>16</v>
      </c>
      <c r="K55" s="20"/>
      <c r="L55" s="23"/>
      <c r="M55" s="23"/>
    </row>
    <row r="56" spans="1:13" ht="12.75">
      <c r="A56" s="10" t="s">
        <v>17</v>
      </c>
      <c r="B56" s="10"/>
      <c r="C56" s="10"/>
      <c r="F56" s="33">
        <f>SUM(F54:F55)</f>
        <v>6185.142000000001</v>
      </c>
      <c r="J56" s="20">
        <v>17</v>
      </c>
      <c r="K56" s="20"/>
      <c r="L56" s="23"/>
      <c r="M56" s="23"/>
    </row>
    <row r="57" spans="1:13" ht="12.75">
      <c r="A57" s="4" t="s">
        <v>18</v>
      </c>
      <c r="B57" s="4"/>
      <c r="J57" s="20">
        <v>18</v>
      </c>
      <c r="K57" s="20"/>
      <c r="L57" s="23"/>
      <c r="M57" s="23"/>
    </row>
    <row r="58" spans="1:13" ht="12.75">
      <c r="A58" t="s">
        <v>19</v>
      </c>
      <c r="C58">
        <v>239353</v>
      </c>
      <c r="D58">
        <v>229360</v>
      </c>
      <c r="E58">
        <v>3169.4</v>
      </c>
      <c r="F58" s="36">
        <f>C58/D58*E58</f>
        <v>3307.487784269271</v>
      </c>
      <c r="J58" s="20">
        <v>19</v>
      </c>
      <c r="K58" s="20"/>
      <c r="L58" s="23"/>
      <c r="M58" s="23"/>
    </row>
    <row r="59" spans="1:13" ht="12.75">
      <c r="A59" t="s">
        <v>20</v>
      </c>
      <c r="F59" s="36">
        <f>M20</f>
        <v>672.3018917999999</v>
      </c>
      <c r="J59" s="20">
        <v>20</v>
      </c>
      <c r="K59" s="20"/>
      <c r="L59" s="23"/>
      <c r="M59" s="23"/>
    </row>
    <row r="60" spans="1:13" ht="12.75">
      <c r="A60" t="s">
        <v>21</v>
      </c>
      <c r="F60" s="11">
        <f>M36</f>
        <v>39.89211471</v>
      </c>
      <c r="J60" s="20">
        <v>21</v>
      </c>
      <c r="K60" s="20"/>
      <c r="L60" s="23"/>
      <c r="M60" s="23"/>
    </row>
    <row r="61" spans="1:13" ht="12.75">
      <c r="A61" t="s">
        <v>72</v>
      </c>
      <c r="F61" s="5">
        <f>0*600*1.302</f>
        <v>0</v>
      </c>
      <c r="J61" s="20">
        <v>22</v>
      </c>
      <c r="K61" s="20"/>
      <c r="L61" s="23"/>
      <c r="M61" s="23"/>
    </row>
    <row r="62" spans="1:13" ht="12.75">
      <c r="A62" t="s">
        <v>22</v>
      </c>
      <c r="F62" s="5">
        <f>M63</f>
        <v>34.8</v>
      </c>
      <c r="J62" s="20">
        <v>23</v>
      </c>
      <c r="K62" s="20"/>
      <c r="L62" s="23"/>
      <c r="M62" s="23"/>
    </row>
    <row r="63" spans="1:13" ht="12.75">
      <c r="A63" t="s">
        <v>23</v>
      </c>
      <c r="F63" s="5">
        <v>0</v>
      </c>
      <c r="J63" s="20"/>
      <c r="K63" s="20"/>
      <c r="L63" s="34" t="s">
        <v>65</v>
      </c>
      <c r="M63" s="35">
        <f>SUM(M40:M62)</f>
        <v>34.8</v>
      </c>
    </row>
    <row r="64" spans="1:6" ht="12.75">
      <c r="A64" t="s">
        <v>24</v>
      </c>
      <c r="F64" s="5"/>
    </row>
    <row r="65" spans="2:6" ht="12.75">
      <c r="B65">
        <f>E33</f>
        <v>2786.1</v>
      </c>
      <c r="C65" t="s">
        <v>13</v>
      </c>
      <c r="D65" s="11">
        <v>0.25</v>
      </c>
      <c r="E65" t="s">
        <v>14</v>
      </c>
      <c r="F65" s="46">
        <f>B65*D65</f>
        <v>696.525</v>
      </c>
    </row>
    <row r="66" spans="1:6" ht="12.75">
      <c r="A66" s="49" t="s">
        <v>78</v>
      </c>
      <c r="B66" s="49"/>
      <c r="C66" s="49"/>
      <c r="D66" s="46"/>
      <c r="E66" s="49"/>
      <c r="F66" s="46">
        <v>0</v>
      </c>
    </row>
    <row r="67" spans="1:6" ht="12.75">
      <c r="A67" s="49" t="s">
        <v>83</v>
      </c>
      <c r="B67" s="49"/>
      <c r="C67" s="49"/>
      <c r="D67" s="46">
        <v>0</v>
      </c>
      <c r="E67" s="49"/>
      <c r="F67" s="4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4751.006790779271</v>
      </c>
    </row>
    <row r="69" ht="12.75">
      <c r="A69" s="4" t="s">
        <v>26</v>
      </c>
    </row>
    <row r="70" spans="1:6" ht="12.75">
      <c r="A70" t="s">
        <v>27</v>
      </c>
      <c r="B70">
        <f>E33</f>
        <v>2786.1</v>
      </c>
      <c r="C70" t="s">
        <v>66</v>
      </c>
      <c r="D70" s="5">
        <v>0.19</v>
      </c>
      <c r="E70" t="s">
        <v>14</v>
      </c>
      <c r="F70" s="46">
        <f>B70*D70</f>
        <v>529.359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2786.1</v>
      </c>
      <c r="C73" t="s">
        <v>13</v>
      </c>
      <c r="D73" s="11">
        <v>0.94</v>
      </c>
      <c r="E73" t="s">
        <v>14</v>
      </c>
      <c r="F73" s="11">
        <f>B73*D73</f>
        <v>2618.9339999999997</v>
      </c>
    </row>
    <row r="74" spans="1:6" ht="12.75">
      <c r="A74" s="10" t="s">
        <v>29</v>
      </c>
      <c r="F74" s="33">
        <f>F70+F73</f>
        <v>3148.2929999999997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2786.1</v>
      </c>
      <c r="C77" t="s">
        <v>13</v>
      </c>
      <c r="D77" s="11">
        <v>1.97</v>
      </c>
      <c r="E77" t="s">
        <v>14</v>
      </c>
      <c r="F77" s="11">
        <f>B77*D77</f>
        <v>5488.617</v>
      </c>
    </row>
    <row r="78" spans="1:6" ht="12.75">
      <c r="A78" s="10" t="s">
        <v>32</v>
      </c>
      <c r="F78" s="33">
        <f>SUM(F77)</f>
        <v>5488.617</v>
      </c>
    </row>
    <row r="79" spans="1:6" ht="12.75">
      <c r="A79" s="48" t="s">
        <v>77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3">
        <f>F52+F56+F68+F74+F78+F79</f>
        <v>31742.058790779265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1841.0394098651973</v>
      </c>
      <c r="I81" s="7"/>
    </row>
    <row r="82" spans="1:9" ht="12.75">
      <c r="A82" s="1"/>
      <c r="B82" s="37" t="s">
        <v>128</v>
      </c>
      <c r="C82" s="37"/>
      <c r="D82" s="55"/>
      <c r="E82" s="56"/>
      <c r="F82" s="57">
        <v>4433.52</v>
      </c>
      <c r="I82" s="7"/>
    </row>
    <row r="83" spans="1:9" ht="12.75">
      <c r="A83" s="1"/>
      <c r="B83" s="37" t="s">
        <v>129</v>
      </c>
      <c r="C83" s="37"/>
      <c r="D83" s="1"/>
      <c r="E83" s="56"/>
      <c r="F83" s="57">
        <v>1115.52</v>
      </c>
      <c r="I83" s="7"/>
    </row>
    <row r="84" spans="1:9" ht="12.75">
      <c r="A84" s="1"/>
      <c r="B84" s="37" t="s">
        <v>130</v>
      </c>
      <c r="C84" s="37"/>
      <c r="D84" s="1"/>
      <c r="E84" s="56"/>
      <c r="F84" s="57">
        <v>0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39132.138200644455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134</v>
      </c>
    </row>
    <row r="87" spans="1:6" ht="12.75">
      <c r="A87" s="13"/>
      <c r="B87" s="40">
        <v>43617</v>
      </c>
      <c r="C87" s="41">
        <v>-264955</v>
      </c>
      <c r="D87" s="44">
        <f>F44</f>
        <v>45787.66</v>
      </c>
      <c r="E87" s="44">
        <f>F85</f>
        <v>39132.138200644455</v>
      </c>
      <c r="F87" s="45">
        <f>C87+D87-E87</f>
        <v>-258299.47820064446</v>
      </c>
    </row>
    <row r="89" spans="1:6" ht="13.5" thickBot="1">
      <c r="A89" t="s">
        <v>110</v>
      </c>
      <c r="C89" s="53">
        <v>43617</v>
      </c>
      <c r="D89" s="8" t="s">
        <v>111</v>
      </c>
      <c r="E89" s="53">
        <v>43646</v>
      </c>
      <c r="F89" t="s">
        <v>112</v>
      </c>
    </row>
    <row r="90" spans="1:7" ht="13.5" thickBot="1">
      <c r="A90" t="s">
        <v>113</v>
      </c>
      <c r="F90" s="54">
        <f>E87</f>
        <v>39132.138200644455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2017-08-21T12:45:35Z</cp:lastPrinted>
  <dcterms:created xsi:type="dcterms:W3CDTF">2008-08-18T07:30:19Z</dcterms:created>
  <dcterms:modified xsi:type="dcterms:W3CDTF">2019-09-09T10:42:56Z</dcterms:modified>
  <cp:category/>
  <cp:version/>
  <cp:contentType/>
  <cp:contentStatus/>
</cp:coreProperties>
</file>