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<sst xmlns="http://schemas.openxmlformats.org/spreadsheetml/2006/main" count="159" uniqueCount="137">
  <si>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</si>
  <si>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</si>
  <si>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</si>
  <si>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</si>
  <si>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</si>
  <si>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</si>
  <si>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</si>
  <si>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</si>
  <si>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</si>
  <si>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</si>
  <si>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</si>
  <si>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</si>
  <si>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</si>
  <si>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</si>
  <si>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</si>
  <si>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</si>
  <si>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</si>
  <si>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</si>
  <si>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</si>
  <si>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</si>
  <si>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</si>
  <si>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</si>
  <si>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</si>
  <si>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</si>
  <si>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</si>
  <si>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</si>
  <si>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</si>
  <si>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</si>
  <si>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</si>
  <si>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</si>
  <si>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</si>
  <si>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</si>
  <si>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</si>
  <si>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</si>
  <si>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</si>
  <si>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</si>
  <si>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</si>
  <si>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</si>
  <si>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</si>
  <si>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</si>
  <si>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</si>
  <si>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</si>
  <si>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</si>
  <si>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</si>
  <si>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</si>
  <si>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</si>
  <si>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</si>
  <si>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</si>
  <si>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</si>
  <si>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</si>
  <si>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</si>
  <si>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</si>
  <si>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</si>
  <si>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</si>
  <si>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</si>
  <si>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</si>
  <si>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</si>
  <si>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</si>
  <si>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</si>
  <si>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</si>
  <si>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</si>
  <si>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</si>
  <si>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</si>
  <si>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</si>
  <si>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</si>
  <si>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</si>
  <si>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</si>
  <si>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</si>
  <si>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</si>
  <si>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</si>
  <si>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</si>
  <si>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</si>
  <si>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</si>
  <si>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</si>
  <si>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</si>
  <si>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</si>
  <si>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</si>
  <si>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</si>
  <si>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</si>
  <si>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</si>
  <si>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</si>
  <si>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</si>
  <si>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</si>
  <si>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</si>
  <si>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</si>
  <si>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</si>
  <si>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</si>
  <si>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</si>
  <si>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</si>
  <si>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</si>
  <si>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</si>
  <si>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</si>
  <si>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</si>
  <si>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</si>
  <si>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</si>
  <si>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</si>
  <si>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</si>
  <si>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</si>
  <si>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</si>
  <si>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</si>
  <si>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</si>
  <si>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</si>
  <si>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</si>
  <si>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</si>
  <si>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</si>
  <si>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</si>
  <si>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</si>
  <si>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</si>
  <si>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</si>
  <si>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</si>
  <si>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</si>
  <si>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</si>
  <si>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</si>
  <si>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</si>
  <si>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</si>
  <si>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</si>
  <si>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</si>
  <si>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</si>
  <si>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</si>
  <si>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</si>
  <si>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</si>
  <si>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</si>
  <si>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</si>
  <si>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</si>
  <si>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</si>
  <si>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</si>
  <si>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</si>
  <si>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</si>
  <si>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</si>
  <si>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</si>
  <si>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</si>
  <si>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</si>
  <si>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</si>
  <si>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 комстар,видикон)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</si>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</sst>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C57" sqref="C57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7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611.1835380000001</v>
      </c>
    </row>
    <row r="14" spans="1:13" ht="12.75">
      <c r="A14" t="s">
        <v>98</v>
      </c>
      <c r="J14" s="20">
        <v>5</v>
      </c>
      <c r="K14" s="19" t="s">
        <v>50</v>
      </c>
      <c r="L14" s="25">
        <v>9</v>
      </c>
      <c r="M14" s="46">
        <f t="shared" si="0"/>
        <v>1486.66266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6">
        <f t="shared" si="0"/>
        <v>1651.8474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297.332532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128</v>
      </c>
      <c r="J20" s="20"/>
      <c r="K20" s="27" t="s">
        <v>58</v>
      </c>
      <c r="L20" s="28">
        <f>SUM(L6:L19)</f>
        <v>25</v>
      </c>
      <c r="M20" s="33">
        <f>SUM(M6:M19)</f>
        <v>4129.6185000000005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/>
      <c r="L24" s="46"/>
      <c r="M24" s="32">
        <f>L24*126.87*1.302*1.15</f>
        <v>0</v>
      </c>
    </row>
    <row r="25" spans="1:13" ht="12.75">
      <c r="A25" t="s">
        <v>108</v>
      </c>
      <c r="J25" s="20">
        <v>2</v>
      </c>
      <c r="K25" s="20"/>
      <c r="L25" s="25"/>
      <c r="M25" s="32">
        <f aca="true" t="shared" si="1" ref="M25:M36"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0</v>
      </c>
      <c r="M37" s="33">
        <f>SUM(M24:M36)</f>
        <v>0</v>
      </c>
    </row>
    <row r="38" ht="12.75">
      <c r="K38" s="1" t="s">
        <v>62</v>
      </c>
    </row>
    <row r="39" spans="1:13" ht="12.75">
      <c r="A39" s="2" t="s">
        <v>6</v>
      </c>
      <c r="F39" s="11">
        <v>50558.16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51354.82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1.0157572981295204</v>
      </c>
      <c r="J41" s="20">
        <v>1</v>
      </c>
      <c r="K41" s="20"/>
      <c r="L41" s="25"/>
      <c r="M41" s="25"/>
    </row>
    <row r="42" spans="1:13" ht="12.75">
      <c r="A42" s="7" t="s">
        <v>133</v>
      </c>
      <c r="B42" s="7"/>
      <c r="C42" s="7"/>
      <c r="D42" s="7"/>
      <c r="E42" s="7"/>
      <c r="F42" s="5">
        <f>250+250+105</f>
        <v>605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51959.82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58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/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9539.9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7505.598000000001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7505.598000000001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241830</v>
      </c>
      <c r="D57">
        <v>229360</v>
      </c>
      <c r="E57">
        <v>3380.9</v>
      </c>
      <c r="F57" s="34">
        <f>C57/D57*E57</f>
        <v>3564.7150636553893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4129.6185000000005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0</v>
      </c>
      <c r="J59" s="20"/>
      <c r="K59" s="20"/>
      <c r="L59" s="30" t="s">
        <v>65</v>
      </c>
      <c r="M59" s="33">
        <f>SUM(M41:M58)</f>
        <v>0</v>
      </c>
    </row>
    <row r="60" spans="1:6" ht="12.75">
      <c r="A60" t="s">
        <v>72</v>
      </c>
      <c r="F60" s="5">
        <f>0*600*1.302</f>
        <v>0</v>
      </c>
    </row>
    <row r="61" spans="1:6" ht="12.75">
      <c r="A61" t="s">
        <v>22</v>
      </c>
      <c r="F61" s="11">
        <f>M59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0.32</v>
      </c>
      <c r="E64" t="s">
        <v>14</v>
      </c>
      <c r="F64" s="11">
        <f>B64*D64</f>
        <v>1081.8880000000001</v>
      </c>
    </row>
    <row r="65" spans="1:6" ht="12.75">
      <c r="A65" s="50" t="s">
        <v>75</v>
      </c>
      <c r="B65" s="50"/>
      <c r="C65" s="50"/>
      <c r="D65" s="59"/>
      <c r="E65" s="50"/>
      <c r="F65" s="59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8776.22156365539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0.19</v>
      </c>
      <c r="E69" t="s">
        <v>14</v>
      </c>
      <c r="F69" s="11">
        <f>B69*D69</f>
        <v>642.371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1.08</v>
      </c>
      <c r="E72" t="s">
        <v>14</v>
      </c>
      <c r="F72" s="11">
        <f>B72*D72</f>
        <v>3651.3720000000003</v>
      </c>
    </row>
    <row r="73" spans="1:6" ht="12.75">
      <c r="A73" s="4" t="s">
        <v>29</v>
      </c>
      <c r="F73" s="31">
        <f>F69+F72</f>
        <v>4293.743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2.8</v>
      </c>
      <c r="E76" t="s">
        <v>14</v>
      </c>
      <c r="F76" s="11">
        <f>B76*D76</f>
        <v>9466.52</v>
      </c>
    </row>
    <row r="77" spans="1:6" ht="12.75">
      <c r="A77" s="4" t="s">
        <v>32</v>
      </c>
      <c r="F77" s="31">
        <f>SUM(F76)</f>
        <v>9466.52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39581.98256365539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2295.7549886920124</v>
      </c>
    </row>
    <row r="81" spans="1:6" ht="12.75">
      <c r="A81" s="1"/>
      <c r="B81" s="36" t="s">
        <v>129</v>
      </c>
      <c r="C81" s="36"/>
      <c r="D81" s="1"/>
      <c r="E81" s="55"/>
      <c r="F81" s="56">
        <v>1623.8</v>
      </c>
    </row>
    <row r="82" spans="1:6" ht="12.75">
      <c r="A82" s="1"/>
      <c r="B82" s="36" t="s">
        <v>130</v>
      </c>
      <c r="C82" s="36"/>
      <c r="D82" s="1"/>
      <c r="E82" s="55"/>
      <c r="F82" s="56">
        <v>304.37</v>
      </c>
    </row>
    <row r="83" spans="1:6" ht="12.75">
      <c r="A83" s="1"/>
      <c r="B83" s="36" t="s">
        <v>131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43805.9075523474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43647</v>
      </c>
      <c r="C86" s="40">
        <v>-25465</v>
      </c>
      <c r="D86" s="42">
        <f>F43</f>
        <v>51959.82</v>
      </c>
      <c r="E86" s="42">
        <f>F84</f>
        <v>43805.9075523474</v>
      </c>
      <c r="F86" s="43">
        <f>C86+D86-E86</f>
        <v>-17311.087552347402</v>
      </c>
    </row>
    <row r="88" spans="1:6" ht="13.5" thickBot="1">
      <c r="A88" t="s">
        <v>113</v>
      </c>
      <c r="C88" s="52">
        <v>43647</v>
      </c>
      <c r="D88" s="8" t="s">
        <v>114</v>
      </c>
      <c r="E88" s="52">
        <v>43677</v>
      </c>
      <c r="F88" t="s">
        <v>115</v>
      </c>
    </row>
    <row r="89" spans="1:7" ht="13.5" thickBot="1">
      <c r="A89" t="s">
        <v>116</v>
      </c>
      <c r="F89" s="53">
        <f>E86</f>
        <v>43805.9075523474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2019-09-24T08:41:21Z</dcterms:modified>
  <cp:category/>
  <cp:version/>
  <cp:contentType/>
  <cp:contentStatus/>
</cp:coreProperties>
</file>