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<sst xmlns="http://schemas.openxmlformats.org/spreadsheetml/2006/main" count="164" uniqueCount="144">
  <si>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</si>
  <si>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</si>
  <si>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</si>
  <si>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</si>
  <si>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</si>
  <si>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</si>
  <si>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</si>
  <si>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</si>
  <si>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</si>
  <si>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</si>
  <si>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</si>
  <si>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</si>
  <si>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</si>
  <si>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</si>
  <si>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</si>
  <si>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</si>
  <si>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</si>
  <si>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</si>
  <si>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</si>
  <si>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</si>
  <si>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</si>
  <si>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</si>
  <si>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</si>
  <si>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</si>
  <si>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</si>
  <si>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</si>
  <si>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</si>
  <si>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</si>
  <si>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</si>
  <si>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</si>
  <si>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</si>
  <si>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</si>
  <si>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</si>
  <si>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</si>
  <si>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</si>
  <si>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</si>
  <si>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</si>
  <si>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</si>
  <si>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</si>
  <si>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</si>
  <si>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</si>
  <si>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</si>
  <si>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</si>
  <si>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</si>
  <si>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</si>
  <si>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</si>
  <si>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</si>
  <si>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</si>
  <si>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</si>
  <si>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</si>
  <si>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</si>
  <si>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</si>
  <si>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</si>
  <si>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</si>
  <si>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</si>
  <si>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</si>
  <si>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</si>
  <si>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</si>
  <si>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</si>
  <si>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</si>
  <si>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</si>
  <si>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</si>
  <si>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</si>
  <si>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</si>
  <si>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</si>
  <si>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</si>
  <si>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</si>
  <si>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</si>
  <si>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</si>
  <si>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</si>
  <si>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</si>
  <si>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</si>
  <si>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</si>
  <si>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</si>
  <si>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</si>
  <si>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</si>
  <si>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</si>
  <si>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</si>
  <si>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</si>
  <si>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</si>
  <si>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</si>
  <si>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</si>
  <si>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</si>
  <si>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</si>
  <si>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</si>
  <si>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</si>
  <si>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</si>
  <si>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</si>
  <si>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</si>
  <si>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</si>
  <si>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</si>
  <si>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</si>
  <si>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</si>
  <si>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</si>
  <si>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</si>
  <si>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</si>
  <si>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</si>
  <si>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</si>
  <si>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</si>
  <si>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</si>
  <si>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</si>
  <si>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</si>
  <si>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</si>
  <si>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</si>
  <si>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</si>
  <si>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</si>
  <si>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</si>
  <si>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</si>
  <si>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</si>
  <si>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</si>
  <si>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</si>
  <si>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</si>
  <si>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</si>
  <si>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</si>
  <si>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</si>
  <si>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</si>
  <si>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</si>
  <si>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</si>
  <si>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</si>
  <si>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</si>
  <si>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</si>
  <si>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</si>
  <si>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</si>
  <si>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</si>
  <si>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</si>
  <si>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</si>
  <si>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</si>
  <si>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</si>
  <si>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</si>
  <si>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</si>
  <si>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</si>
  <si>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</si>
  <si>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</si>
  <si>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</si>
  <si>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</si>
  <si>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Страховка, техлифт</t>
  </si>
  <si>
    <t>2019 г.</t>
  </si>
  <si>
    <t>1.2 Аренда (Спарк, Медиа-Маркет,интер-телеком,ростелеком,комстар,видикон)</t>
  </si>
  <si>
    <t>апреля</t>
  </si>
  <si>
    <t>за   апрель  2019 г.</t>
  </si>
  <si>
    <t>ост.на 01.05</t>
  </si>
  <si>
    <t>смена ламп (18шт) п-д1,3</t>
  </si>
  <si>
    <t>лампа</t>
  </si>
  <si>
    <t>18шт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</si>
</sst>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" fillId="32" borderId="0" xfId="0" applyFont="1" applyFill="1" applyAlignment="1">
      <alignment/>
    </xf>
    <xf numFmtId="178" fontId="1" fillId="32" borderId="0" xfId="0" applyNumberFormat="1" applyFont="1" applyFill="1" applyAlignment="1">
      <alignment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89</v>
      </c>
      <c r="D1" s="8">
        <v>4</v>
      </c>
      <c r="K1" t="s">
        <v>66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28</v>
      </c>
      <c r="K3" s="60" t="s">
        <v>53</v>
      </c>
      <c r="L3" s="22" t="s">
        <v>31</v>
      </c>
      <c r="M3" s="22" t="s">
        <v>34</v>
      </c>
    </row>
    <row r="4" spans="5:13" ht="12.75">
      <c r="E4" s="8">
        <v>30</v>
      </c>
      <c r="F4" s="8" t="s">
        <v>138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92</v>
      </c>
      <c r="J5" s="15"/>
      <c r="K5" s="15"/>
      <c r="L5" s="21" t="s">
        <v>33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5">
        <f>L6*126.87*1.302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L7*126.87*1.302</f>
        <v>0</v>
      </c>
    </row>
    <row r="8" spans="1:13" ht="12.75">
      <c r="A8" t="s">
        <v>95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96</v>
      </c>
      <c r="J9" s="16"/>
      <c r="K9" s="16" t="s">
        <v>38</v>
      </c>
      <c r="L9" s="23">
        <v>4.02</v>
      </c>
      <c r="M9" s="45">
        <f t="shared" si="0"/>
        <v>664.0426547999999</v>
      </c>
    </row>
    <row r="10" spans="5:13" ht="12.75">
      <c r="E10" t="s">
        <v>97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98</v>
      </c>
      <c r="J11" s="16"/>
      <c r="K11" s="18" t="s">
        <v>41</v>
      </c>
      <c r="L11" s="23">
        <v>8.04</v>
      </c>
      <c r="M11" s="45">
        <f t="shared" si="0"/>
        <v>1328.0853095999998</v>
      </c>
    </row>
    <row r="12" spans="5:13" ht="12.75">
      <c r="E12" t="s">
        <v>99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4</v>
      </c>
      <c r="M13" s="45">
        <f t="shared" si="0"/>
        <v>660.73896</v>
      </c>
    </row>
    <row r="14" spans="1:13" ht="12.75">
      <c r="A14" t="s">
        <v>101</v>
      </c>
      <c r="J14" s="20">
        <v>5</v>
      </c>
      <c r="K14" s="19" t="s">
        <v>42</v>
      </c>
      <c r="L14" s="25">
        <v>2.84</v>
      </c>
      <c r="M14" s="45">
        <f t="shared" si="0"/>
        <v>469.12466159999997</v>
      </c>
    </row>
    <row r="15" spans="5:13" ht="12.75">
      <c r="E15" t="s">
        <v>102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103</v>
      </c>
      <c r="J16" s="15" t="s">
        <v>44</v>
      </c>
      <c r="K16" s="26" t="s">
        <v>45</v>
      </c>
      <c r="L16" s="21">
        <v>4.02</v>
      </c>
      <c r="M16" s="45">
        <f t="shared" si="0"/>
        <v>664.0426547999999</v>
      </c>
    </row>
    <row r="17" spans="5:13" ht="12.75">
      <c r="E17" t="s">
        <v>104</v>
      </c>
      <c r="J17" s="15" t="s">
        <v>46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105</v>
      </c>
      <c r="J18" s="15" t="s">
        <v>48</v>
      </c>
      <c r="K18" s="26" t="s">
        <v>47</v>
      </c>
      <c r="L18" s="21">
        <v>2.43</v>
      </c>
      <c r="M18" s="45">
        <f t="shared" si="0"/>
        <v>401.3989182</v>
      </c>
    </row>
    <row r="19" spans="1:13" ht="12.75">
      <c r="A19" t="s">
        <v>106</v>
      </c>
      <c r="J19" s="16" t="s">
        <v>84</v>
      </c>
      <c r="K19" s="18" t="s">
        <v>49</v>
      </c>
      <c r="L19" s="23">
        <v>0.5</v>
      </c>
      <c r="M19" s="45">
        <f t="shared" si="0"/>
        <v>82.59237</v>
      </c>
    </row>
    <row r="20" spans="1:13" ht="12.75">
      <c r="A20" t="s">
        <v>131</v>
      </c>
      <c r="J20" s="20"/>
      <c r="K20" s="27" t="s">
        <v>50</v>
      </c>
      <c r="L20" s="28">
        <f>SUM(L6:L19)</f>
        <v>25.849999999999998</v>
      </c>
      <c r="M20" s="33">
        <f>SUM(M6:M19)</f>
        <v>4270.0255290000005</v>
      </c>
    </row>
    <row r="21" spans="1:11" ht="12.75">
      <c r="A21" t="s">
        <v>107</v>
      </c>
      <c r="K21" s="1" t="s">
        <v>51</v>
      </c>
    </row>
    <row r="22" spans="1:13" ht="12.75">
      <c r="A22" t="s">
        <v>108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109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110</v>
      </c>
      <c r="J24" s="20">
        <v>1</v>
      </c>
      <c r="K24" s="20" t="s">
        <v>141</v>
      </c>
      <c r="L24" s="25">
        <f>0.18*7.1</f>
        <v>1.2779999999999998</v>
      </c>
      <c r="M24" s="32">
        <f>L24*126.87*1.302*1.15</f>
        <v>242.77201237799997</v>
      </c>
    </row>
    <row r="25" spans="1:13" ht="12.75">
      <c r="A25" t="s">
        <v>111</v>
      </c>
      <c r="J25" s="20">
        <v>2</v>
      </c>
      <c r="K25" s="20"/>
      <c r="L25" s="45"/>
      <c r="M25" s="32">
        <f aca="true" t="shared" si="1" ref="M25:M41">L25*126.87*1.302*1.15</f>
        <v>0</v>
      </c>
    </row>
    <row r="26" spans="1:13" ht="12.75">
      <c r="A26" t="s">
        <v>112</v>
      </c>
      <c r="J26" s="20">
        <v>3</v>
      </c>
      <c r="K26" s="20"/>
      <c r="L26" s="45"/>
      <c r="M26" s="32">
        <f t="shared" si="1"/>
        <v>0</v>
      </c>
    </row>
    <row r="27" spans="1:13" ht="12.75">
      <c r="A27" s="56" t="s">
        <v>113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129515.82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123341.74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0.9523295300913819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137</v>
      </c>
      <c r="B42" s="7"/>
      <c r="C42" s="7"/>
      <c r="D42" s="7"/>
      <c r="E42" s="7"/>
      <c r="F42" s="5">
        <f>250+300+400+400+250+105</f>
        <v>1705</v>
      </c>
      <c r="J42" s="20"/>
      <c r="K42" s="29" t="s">
        <v>50</v>
      </c>
      <c r="L42" s="28">
        <f>SUM(L24:L41)</f>
        <v>1.2779999999999998</v>
      </c>
      <c r="M42" s="33">
        <f>SUM(M24:M41)</f>
        <v>242.77201237799997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125046.74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20" t="s">
        <v>142</v>
      </c>
      <c r="L46" s="25" t="s">
        <v>143</v>
      </c>
      <c r="M46" s="23">
        <f>18*11.6</f>
        <v>208.79999999999998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f>(3955+445)*1.302</f>
        <v>5728.8</v>
      </c>
      <c r="J48" s="23">
        <v>3</v>
      </c>
      <c r="K48" s="44"/>
      <c r="L48" s="23"/>
      <c r="M48" s="59"/>
    </row>
    <row r="49" spans="1:13" ht="12.75">
      <c r="A49" s="6" t="s">
        <v>15</v>
      </c>
      <c r="F49" s="11">
        <f>5435.6*1.202</f>
        <v>6533.5912</v>
      </c>
      <c r="J49" s="23">
        <v>4</v>
      </c>
      <c r="K49" s="44"/>
      <c r="L49" s="23"/>
      <c r="M49" s="59"/>
    </row>
    <row r="50" spans="1:13" ht="12.75">
      <c r="A50" s="6" t="s">
        <v>87</v>
      </c>
      <c r="E50" s="5"/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12262.3912</v>
      </c>
      <c r="J51" s="23">
        <v>6</v>
      </c>
      <c r="K51" s="44"/>
      <c r="L51" s="23"/>
      <c r="M51" s="59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2.22</v>
      </c>
      <c r="E53" t="s">
        <v>14</v>
      </c>
      <c r="F53" s="11">
        <f>E32*D53</f>
        <v>14331.210000000001</v>
      </c>
      <c r="J53" s="23">
        <v>8</v>
      </c>
      <c r="K53" s="44"/>
      <c r="L53" s="23"/>
      <c r="M53" s="23"/>
    </row>
    <row r="54" spans="1:13" ht="12.75">
      <c r="A54" t="s">
        <v>82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14331.210000000001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67" t="s">
        <v>135</v>
      </c>
      <c r="B58" s="67"/>
      <c r="C58" s="67"/>
      <c r="D58" s="68"/>
      <c r="E58" s="53"/>
      <c r="F58" s="69"/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233902</v>
      </c>
      <c r="D61">
        <v>229360</v>
      </c>
      <c r="E61">
        <v>6455.5</v>
      </c>
      <c r="F61" s="34">
        <f>C61/D61*E61</f>
        <v>6583.337813916985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4270.0255290000005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242.77201237799997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208.79999999999998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0.44</v>
      </c>
      <c r="E68" t="s">
        <v>14</v>
      </c>
      <c r="F68" s="11">
        <f>B68*D68</f>
        <v>2840.42</v>
      </c>
      <c r="J68" s="23">
        <v>23</v>
      </c>
      <c r="K68" s="44"/>
      <c r="L68" s="23"/>
      <c r="M68" s="23"/>
    </row>
    <row r="69" spans="1:13" ht="12.75">
      <c r="A69" s="53" t="s">
        <v>86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88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14145.355355294985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0.19</v>
      </c>
      <c r="E73" t="s">
        <v>14</v>
      </c>
      <c r="F73" s="11">
        <f>B73*D73</f>
        <v>1226.545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208.79999999999998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1.01</v>
      </c>
      <c r="F76" s="11">
        <f>B76*D76</f>
        <v>6520.055</v>
      </c>
    </row>
    <row r="77" spans="1:6" ht="12.75">
      <c r="A77" s="4" t="s">
        <v>63</v>
      </c>
      <c r="B77" s="1"/>
      <c r="F77" s="31">
        <f>F73+F76</f>
        <v>7746.6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1.95</v>
      </c>
      <c r="F80" s="11">
        <f>B80*D80</f>
        <v>12588.225</v>
      </c>
    </row>
    <row r="81" spans="1:9" ht="12.75">
      <c r="A81" s="4" t="s">
        <v>65</v>
      </c>
      <c r="B81" s="1"/>
      <c r="F81" s="31">
        <f>SUM(F80)</f>
        <v>12588.225</v>
      </c>
      <c r="I81" s="7"/>
    </row>
    <row r="82" spans="1:6" ht="12.75">
      <c r="A82" s="46" t="s">
        <v>81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79988.781555295</v>
      </c>
    </row>
    <row r="84" spans="1:6" ht="12.75">
      <c r="A84" s="1" t="s">
        <v>79</v>
      </c>
      <c r="B84" s="40"/>
      <c r="C84" s="40">
        <v>0.058</v>
      </c>
      <c r="D84" s="1"/>
      <c r="E84" s="1"/>
      <c r="F84" s="31">
        <f>F83*5.8%</f>
        <v>4639.34933020711</v>
      </c>
    </row>
    <row r="85" spans="1:6" ht="12.75">
      <c r="A85" s="63"/>
      <c r="B85" s="64" t="s">
        <v>132</v>
      </c>
      <c r="C85" s="64"/>
      <c r="D85" s="63"/>
      <c r="E85" s="65"/>
      <c r="F85" s="66">
        <v>3364.57</v>
      </c>
    </row>
    <row r="86" spans="1:6" ht="12.75">
      <c r="A86" s="1"/>
      <c r="B86" s="40" t="s">
        <v>133</v>
      </c>
      <c r="C86" s="40"/>
      <c r="D86" s="1"/>
      <c r="E86" s="61"/>
      <c r="F86" s="62">
        <v>651.82</v>
      </c>
    </row>
    <row r="87" spans="1:6" ht="12.75">
      <c r="A87" s="1"/>
      <c r="B87" s="40" t="s">
        <v>134</v>
      </c>
      <c r="C87" s="40"/>
      <c r="D87" s="1"/>
      <c r="E87" s="61"/>
      <c r="F87" s="62">
        <v>3308.49</v>
      </c>
    </row>
    <row r="88" spans="1:6" ht="13.5">
      <c r="A88" s="12" t="s">
        <v>27</v>
      </c>
      <c r="B88" s="12"/>
      <c r="C88" s="43"/>
      <c r="D88" s="12"/>
      <c r="E88" s="12"/>
      <c r="F88" s="35">
        <f>F83+F84+F85+F86+F87</f>
        <v>91953.01088550214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140</v>
      </c>
    </row>
    <row r="90" spans="1:6" ht="12.75">
      <c r="A90" s="13"/>
      <c r="B90" s="52">
        <v>43556</v>
      </c>
      <c r="C90" s="25">
        <v>95710</v>
      </c>
      <c r="D90" s="41">
        <f>F43</f>
        <v>125046.74</v>
      </c>
      <c r="E90" s="41">
        <f>F88</f>
        <v>91953.01088550214</v>
      </c>
      <c r="F90" s="42">
        <f>C90+D90-E90</f>
        <v>128803.72911449785</v>
      </c>
    </row>
    <row r="92" spans="1:6" ht="13.5" thickBot="1">
      <c r="A92" t="s">
        <v>116</v>
      </c>
      <c r="C92" s="57">
        <v>43556</v>
      </c>
      <c r="D92" s="8" t="s">
        <v>117</v>
      </c>
      <c r="E92" s="57">
        <v>43585</v>
      </c>
      <c r="F92" t="s">
        <v>118</v>
      </c>
    </row>
    <row r="93" spans="1:7" ht="13.5" thickBot="1">
      <c r="A93" t="s">
        <v>119</v>
      </c>
      <c r="F93" s="58">
        <f>E90</f>
        <v>91953.01088550214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6" spans="7:8" ht="12.75">
      <c r="G106" s="7"/>
      <c r="H106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2017-08-21T12:54:59Z</cp:lastPrinted>
  <dcterms:created xsi:type="dcterms:W3CDTF">2008-08-18T07:30:19Z</dcterms:created>
  <dcterms:modified xsi:type="dcterms:W3CDTF">2019-07-09T13:03:30Z</dcterms:modified>
  <cp:category/>
  <cp:version/>
  <cp:contentType/>
  <cp:contentStatus/>
</cp:coreProperties>
</file>