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<sst xmlns="http://schemas.openxmlformats.org/spreadsheetml/2006/main" count="178" uniqueCount="151">
  <si>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</si>
  <si>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</si>
  <si>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</si>
  <si>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</si>
  <si>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</si>
  <si>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</si>
  <si>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</si>
  <si>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</si>
  <si>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</si>
  <si>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</si>
  <si>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</si>
  <si>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</si>
  <si>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</si>
  <si>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</si>
  <si>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</si>
  <si>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</si>
  <si>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</si>
  <si>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</si>
  <si>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</si>
  <si>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</si>
  <si>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</si>
  <si>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</si>
  <si>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</si>
  <si>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</si>
  <si>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</si>
  <si>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</si>
  <si>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</si>
  <si>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</si>
  <si>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</si>
  <si>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</si>
  <si>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</si>
  <si>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</si>
  <si>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</si>
  <si>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</si>
  <si>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</si>
  <si>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</si>
  <si>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</si>
  <si>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</si>
  <si>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</si>
  <si>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</si>
  <si>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</si>
  <si>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</si>
  <si>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</si>
  <si>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</si>
  <si>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</si>
  <si>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</si>
  <si>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</si>
  <si>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</si>
  <si>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</si>
  <si>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</si>
  <si>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</si>
  <si>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</si>
  <si>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</si>
  <si>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</si>
  <si>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</si>
  <si>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</si>
  <si>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</si>
  <si>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</si>
  <si>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</si>
  <si>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</si>
  <si>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</si>
  <si>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</si>
  <si>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</si>
  <si>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</si>
  <si>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</si>
  <si>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</si>
  <si>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</si>
  <si>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</si>
  <si>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</si>
  <si>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</si>
  <si>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</si>
  <si>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</si>
  <si>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</si>
  <si>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</si>
  <si>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</si>
  <si>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</si>
  <si>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</si>
  <si>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</si>
  <si>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</si>
  <si>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</si>
  <si>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</si>
  <si>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</si>
  <si>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</si>
  <si>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</si>
  <si>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</si>
  <si>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</si>
  <si>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</si>
  <si>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</si>
  <si>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</si>
  <si>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</si>
  <si>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</si>
  <si>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</si>
  <si>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</si>
  <si>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</si>
  <si>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</si>
  <si>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</si>
  <si>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</si>
  <si>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</si>
  <si>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</si>
  <si>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</si>
  <si>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</si>
  <si>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</si>
  <si>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</si>
  <si>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</si>
  <si>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</si>
  <si>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</si>
  <si>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</si>
  <si>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</si>
  <si>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</si>
  <si>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</si>
  <si>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</si>
  <si>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</si>
  <si>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</si>
  <si>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</si>
  <si>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</si>
  <si>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</si>
  <si>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</si>
  <si>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</si>
  <si>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</si>
  <si>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</si>
  <si>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</si>
  <si>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</si>
  <si>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</si>
  <si>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</si>
  <si>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</si>
  <si>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</si>
  <si>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</si>
  <si>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</si>
  <si>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</si>
  <si>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</si>
  <si>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</si>
  <si>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(Спарк,ростелеком.комстар, эр-телеком, видикон)</t>
  </si>
  <si>
    <t>июля</t>
  </si>
  <si>
    <t>за   июль  2019 г.</t>
  </si>
  <si>
    <t>ост.на 01.08</t>
  </si>
  <si>
    <t>труба д 110 пвх (1мп)</t>
  </si>
  <si>
    <t>2шт</t>
  </si>
  <si>
    <t>труба д 110 пвх (2мп)</t>
  </si>
  <si>
    <t>3шт</t>
  </si>
  <si>
    <t>трайник 110 пвх</t>
  </si>
  <si>
    <t>патрубок 110 пвх</t>
  </si>
  <si>
    <t>трапер 110</t>
  </si>
  <si>
    <t>манжет 110</t>
  </si>
  <si>
    <t>отвод 50 пвх</t>
  </si>
  <si>
    <t>12шт</t>
  </si>
  <si>
    <t>смена труб д 110 пвх (7мп) кв.82,128,41</t>
  </si>
  <si>
    <t>крестовина</t>
  </si>
  <si>
    <t>1шт</t>
  </si>
  <si>
    <t>смена ламп (22шт) п-д2,3,1</t>
  </si>
  <si>
    <t>лампа</t>
  </si>
  <si>
    <t>22шт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</si>
</sst>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51" sqref="M5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2.55</v>
      </c>
      <c r="M6" s="46">
        <f>L6*126.87*1.302</f>
        <v>421.221087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2477.7711000000004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19.400000000000002</v>
      </c>
      <c r="M20" s="33">
        <f>SUM(M6:M19)</f>
        <v>3204.583956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145</v>
      </c>
      <c r="L24" s="46">
        <f>0.07*146.9</f>
        <v>10.283000000000001</v>
      </c>
      <c r="M24" s="32">
        <f aca="true" t="shared" si="1" ref="M24:M37">L24*126.87*1.302*1.15</f>
        <v>1953.3838836330003</v>
      </c>
    </row>
    <row r="25" spans="1:13" ht="12.75">
      <c r="A25" t="s">
        <v>106</v>
      </c>
      <c r="J25" s="20">
        <v>2</v>
      </c>
      <c r="K25" s="20" t="s">
        <v>148</v>
      </c>
      <c r="L25" s="46">
        <f>0.22*7.1</f>
        <v>1.5619999999999998</v>
      </c>
      <c r="M25" s="32">
        <f t="shared" si="1"/>
        <v>296.721348462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11.845</v>
      </c>
      <c r="M38" s="33">
        <f>SUM(M24:M37)</f>
        <v>2250.1052320950002</v>
      </c>
    </row>
    <row r="39" spans="1:11" ht="12.75">
      <c r="A39" s="2" t="s">
        <v>6</v>
      </c>
      <c r="F39" s="11">
        <v>46819.96</v>
      </c>
      <c r="K39" s="1" t="s">
        <v>61</v>
      </c>
    </row>
    <row r="40" spans="1:13" ht="12.75">
      <c r="A40" t="s">
        <v>7</v>
      </c>
      <c r="F40" s="5">
        <v>32997.12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0.7047660869424067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131</v>
      </c>
      <c r="F42" s="5">
        <f>250+250+400+400+105</f>
        <v>1405</v>
      </c>
      <c r="J42" s="20">
        <v>1</v>
      </c>
      <c r="K42" s="20" t="s">
        <v>135</v>
      </c>
      <c r="L42" s="25" t="s">
        <v>136</v>
      </c>
      <c r="M42" s="25">
        <f>2*179</f>
        <v>358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34402.12</v>
      </c>
      <c r="J43" s="20">
        <v>2</v>
      </c>
      <c r="K43" s="20" t="s">
        <v>137</v>
      </c>
      <c r="L43" s="46" t="s">
        <v>136</v>
      </c>
      <c r="M43" s="25">
        <f>2*314.23</f>
        <v>628.46</v>
      </c>
    </row>
    <row r="44" spans="10:13" ht="12.75">
      <c r="J44" s="20">
        <v>3</v>
      </c>
      <c r="K44" s="20" t="s">
        <v>139</v>
      </c>
      <c r="L44" s="46" t="s">
        <v>138</v>
      </c>
      <c r="M44" s="25">
        <f>3*92.05</f>
        <v>276.15</v>
      </c>
    </row>
    <row r="45" spans="2:13" ht="12.75">
      <c r="B45" s="1" t="s">
        <v>10</v>
      </c>
      <c r="C45" s="1"/>
      <c r="J45" s="20">
        <v>4</v>
      </c>
      <c r="K45" s="20" t="s">
        <v>140</v>
      </c>
      <c r="L45" s="25" t="s">
        <v>138</v>
      </c>
      <c r="M45" s="25">
        <f>3*92.05</f>
        <v>276.15</v>
      </c>
    </row>
    <row r="46" spans="10:13" ht="12.75">
      <c r="J46" s="20">
        <v>5</v>
      </c>
      <c r="K46" s="20" t="s">
        <v>141</v>
      </c>
      <c r="L46" s="25" t="s">
        <v>138</v>
      </c>
      <c r="M46" s="25">
        <f>3*117.8</f>
        <v>353.4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142</v>
      </c>
      <c r="L47" s="25" t="s">
        <v>138</v>
      </c>
      <c r="M47" s="25">
        <f>3*43</f>
        <v>129</v>
      </c>
    </row>
    <row r="48" spans="1:13" ht="12.75">
      <c r="A48" t="s">
        <v>12</v>
      </c>
      <c r="F48" s="11">
        <f>(5085+765)*1.302</f>
        <v>7616.7</v>
      </c>
      <c r="J48" s="20">
        <v>7</v>
      </c>
      <c r="K48" s="20" t="s">
        <v>143</v>
      </c>
      <c r="L48" s="25" t="s">
        <v>144</v>
      </c>
      <c r="M48" s="25">
        <f>12*16</f>
        <v>192</v>
      </c>
    </row>
    <row r="49" spans="1:13" ht="12.75">
      <c r="A49" s="6" t="s">
        <v>15</v>
      </c>
      <c r="F49" s="11">
        <f>(923)*1.202</f>
        <v>1109.446</v>
      </c>
      <c r="J49" s="20">
        <v>8</v>
      </c>
      <c r="K49" s="20" t="s">
        <v>146</v>
      </c>
      <c r="L49" s="25" t="s">
        <v>147</v>
      </c>
      <c r="M49" s="25">
        <v>180</v>
      </c>
    </row>
    <row r="50" spans="1:13" ht="12.75">
      <c r="A50" s="6" t="s">
        <v>82</v>
      </c>
      <c r="E50" s="5"/>
      <c r="F50" s="11">
        <f>E50*E32</f>
        <v>0</v>
      </c>
      <c r="J50" s="20">
        <v>9</v>
      </c>
      <c r="K50" s="56" t="s">
        <v>149</v>
      </c>
      <c r="L50" s="25" t="s">
        <v>150</v>
      </c>
      <c r="M50" s="25">
        <f>22*11.6</f>
        <v>255.2</v>
      </c>
    </row>
    <row r="51" spans="1:13" ht="12.75">
      <c r="A51" s="4" t="s">
        <v>33</v>
      </c>
      <c r="F51" s="31">
        <f>F48+F49+F50</f>
        <v>8726.146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2.22</v>
      </c>
      <c r="E53" s="13" t="s">
        <v>14</v>
      </c>
      <c r="F53" s="11">
        <f>D53*E32</f>
        <v>6315.678000000001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6315.678000000001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241830</v>
      </c>
      <c r="D57">
        <v>229360</v>
      </c>
      <c r="E57">
        <v>2844.9</v>
      </c>
      <c r="F57" s="34">
        <f>C57/D57*E57</f>
        <v>2999.573452214859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3204.583956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2648.36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0.32</v>
      </c>
      <c r="E64" t="s">
        <v>14</v>
      </c>
      <c r="F64" s="11">
        <f>B64*D64</f>
        <v>910.368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9762.88540821486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0.19</v>
      </c>
      <c r="E68" t="s">
        <v>14</v>
      </c>
      <c r="F68" s="11">
        <f>B68*D68</f>
        <v>540.5310000000001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2648.36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1.08</v>
      </c>
      <c r="E71" t="s">
        <v>14</v>
      </c>
      <c r="F71" s="11">
        <f>B71*D71</f>
        <v>3072.492</v>
      </c>
    </row>
    <row r="72" spans="1:6" ht="12.75">
      <c r="A72" s="4" t="s">
        <v>29</v>
      </c>
      <c r="F72" s="31">
        <f>F68+F71</f>
        <v>3613.023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2.8</v>
      </c>
      <c r="E75" t="s">
        <v>14</v>
      </c>
      <c r="F75" s="11">
        <f>B75*D75</f>
        <v>7965.719999999999</v>
      </c>
    </row>
    <row r="76" spans="1:6" ht="12.75">
      <c r="A76" s="4" t="s">
        <v>31</v>
      </c>
      <c r="F76" s="31">
        <f>SUM(F75)</f>
        <v>7965.719999999999</v>
      </c>
    </row>
    <row r="77" spans="1:6" ht="12.75">
      <c r="A77" s="47" t="s">
        <v>77</v>
      </c>
      <c r="B77" s="48"/>
      <c r="C77" s="48"/>
      <c r="D77" s="49"/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36383.452408214864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1091.5035722464459</v>
      </c>
    </row>
    <row r="80" spans="1:6" ht="12.75">
      <c r="A80" s="1"/>
      <c r="B80" s="35" t="s">
        <v>127</v>
      </c>
      <c r="C80" s="35"/>
      <c r="D80" s="1"/>
      <c r="E80" s="57"/>
      <c r="F80" s="58">
        <v>2626.6</v>
      </c>
    </row>
    <row r="81" spans="1:6" ht="12.75">
      <c r="A81" s="1"/>
      <c r="B81" s="35" t="s">
        <v>128</v>
      </c>
      <c r="C81" s="35"/>
      <c r="D81" s="1"/>
      <c r="E81" s="57"/>
      <c r="F81" s="58">
        <v>371.55</v>
      </c>
    </row>
    <row r="82" spans="1:6" ht="12.75">
      <c r="A82" s="1"/>
      <c r="B82" s="35" t="s">
        <v>129</v>
      </c>
      <c r="C82" s="35"/>
      <c r="D82" s="1"/>
      <c r="E82" s="57"/>
      <c r="F82" s="58">
        <v>1950.71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42423.81598046131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43647</v>
      </c>
      <c r="C85" s="39">
        <v>-696096</v>
      </c>
      <c r="D85" s="42">
        <f>F43</f>
        <v>34402.12</v>
      </c>
      <c r="E85" s="42">
        <f>F83</f>
        <v>42423.81598046131</v>
      </c>
      <c r="F85" s="43">
        <f>C85+D85-E85</f>
        <v>-704117.6959804613</v>
      </c>
    </row>
    <row r="87" spans="1:6" ht="13.5" thickBot="1">
      <c r="A87" t="s">
        <v>111</v>
      </c>
      <c r="C87" s="53">
        <v>43647</v>
      </c>
      <c r="D87" s="8" t="s">
        <v>112</v>
      </c>
      <c r="E87" s="53">
        <v>43677</v>
      </c>
      <c r="F87" t="s">
        <v>113</v>
      </c>
    </row>
    <row r="88" spans="1:7" ht="13.5" thickBot="1">
      <c r="A88" t="s">
        <v>114</v>
      </c>
      <c r="F88" s="54">
        <f>E85</f>
        <v>42423.81598046131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2019-09-25T10:10:19Z</dcterms:modified>
  <cp:category/>
  <cp:version/>
  <cp:contentType/>
  <cp:contentStatus/>
</cp:coreProperties>
</file>