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<sst xmlns="http://schemas.openxmlformats.org/spreadsheetml/2006/main" count="159" uniqueCount="138">
  <si>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</si>
  <si>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</si>
  <si>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</si>
  <si>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</si>
  <si>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</si>
  <si>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</si>
  <si>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</si>
  <si>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</si>
  <si>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</si>
  <si>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</si>
  <si>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</si>
  <si>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</si>
  <si>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</si>
  <si>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</si>
  <si>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</si>
  <si>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</si>
  <si>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</si>
  <si>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</si>
  <si>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</si>
  <si>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</si>
  <si>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</si>
  <si>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</si>
  <si>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</si>
  <si>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</si>
  <si>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</si>
  <si>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</si>
  <si>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</si>
  <si>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</si>
  <si>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</si>
  <si>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</si>
  <si>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</si>
  <si>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</si>
  <si>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</si>
  <si>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</si>
  <si>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</si>
  <si>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</si>
  <si>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</si>
  <si>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</si>
  <si>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</si>
  <si>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</si>
  <si>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</si>
  <si>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</si>
  <si>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</si>
  <si>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</si>
  <si>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</si>
  <si>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</si>
  <si>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</si>
  <si>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</si>
  <si>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</si>
  <si>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</si>
  <si>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</si>
  <si>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</si>
  <si>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</si>
  <si>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</si>
  <si>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</si>
  <si>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</si>
  <si>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</si>
  <si>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</si>
  <si>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</si>
  <si>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</si>
  <si>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</si>
  <si>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</si>
  <si>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</si>
  <si>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</si>
  <si>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</si>
  <si>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</si>
  <si>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</si>
  <si>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</si>
  <si>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</si>
  <si>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</si>
  <si>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</si>
  <si>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</si>
  <si>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</si>
  <si>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</si>
  <si>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</si>
  <si>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</si>
  <si>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</si>
  <si>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</si>
  <si>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</si>
  <si>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</si>
  <si>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</si>
  <si>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</si>
  <si>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</si>
  <si>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</si>
  <si>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</si>
  <si>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</si>
  <si>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</si>
  <si>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</si>
  <si>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</si>
  <si>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</si>
  <si>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</si>
  <si>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</si>
  <si>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</si>
  <si>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</si>
  <si>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</si>
  <si>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</si>
  <si>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</si>
  <si>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</si>
  <si>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</si>
  <si>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</si>
  <si>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</si>
  <si>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</si>
  <si>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</si>
  <si>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</si>
  <si>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</si>
  <si>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</si>
  <si>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</si>
  <si>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</si>
  <si>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</si>
  <si>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</si>
  <si>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</si>
  <si>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</si>
  <si>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</si>
  <si>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</si>
  <si>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</si>
  <si>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</si>
  <si>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</si>
  <si>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</si>
  <si>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</si>
  <si>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</si>
  <si>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</si>
  <si>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</si>
  <si>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</si>
  <si>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</si>
  <si>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</si>
  <si>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</si>
  <si>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</si>
  <si>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</si>
  <si>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</si>
  <si>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</si>
  <si>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</si>
  <si>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</si>
  <si>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марта</t>
  </si>
  <si>
    <t>за   март  2019 г.</t>
  </si>
  <si>
    <t>ост.на 01.04</t>
  </si>
  <si>
    <t>смена ламп (7шт) п-д5,4</t>
  </si>
  <si>
    <t>лампа</t>
  </si>
  <si>
    <t>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</si>
</sst>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85</v>
      </c>
      <c r="D2" s="8">
        <v>3</v>
      </c>
      <c r="K2" s="5" t="s">
        <v>133</v>
      </c>
    </row>
    <row r="3" spans="1:13" ht="12.75">
      <c r="A3" t="s">
        <v>86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87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2:13" ht="12.75">
      <c r="B7" t="s">
        <v>89</v>
      </c>
      <c r="C7" s="1" t="s">
        <v>90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3.74</v>
      </c>
      <c r="M11" s="45">
        <f t="shared" si="0"/>
        <v>617.7909276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3.74</v>
      </c>
      <c r="M13" s="45">
        <f t="shared" si="0"/>
        <v>617.7909276</v>
      </c>
    </row>
    <row r="14" spans="1:13" ht="12.75">
      <c r="A14" t="s">
        <v>96</v>
      </c>
      <c r="J14" s="20">
        <v>5</v>
      </c>
      <c r="K14" s="19" t="s">
        <v>48</v>
      </c>
      <c r="L14" s="25">
        <v>8</v>
      </c>
      <c r="M14" s="45">
        <f t="shared" si="0"/>
        <v>1321.47792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1.87</v>
      </c>
      <c r="M16" s="45">
        <f t="shared" si="0"/>
        <v>308.8954638</v>
      </c>
    </row>
    <row r="17" spans="5:13" ht="12.75">
      <c r="E17" t="s">
        <v>99</v>
      </c>
      <c r="J17" s="15" t="s">
        <v>52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54</v>
      </c>
      <c r="K18" s="26" t="s">
        <v>53</v>
      </c>
      <c r="L18" s="21">
        <v>2.25</v>
      </c>
      <c r="M18" s="45">
        <f t="shared" si="0"/>
        <v>371.665665</v>
      </c>
    </row>
    <row r="19" spans="1:13" ht="12.75">
      <c r="A19" t="s">
        <v>101</v>
      </c>
      <c r="J19" s="16" t="s">
        <v>81</v>
      </c>
      <c r="K19" s="18" t="s">
        <v>55</v>
      </c>
      <c r="L19" s="23">
        <v>0.5</v>
      </c>
      <c r="M19" s="45">
        <f t="shared" si="0"/>
        <v>82.59237</v>
      </c>
    </row>
    <row r="20" spans="1:13" ht="12.75">
      <c r="A20" t="s">
        <v>102</v>
      </c>
      <c r="J20" s="20"/>
      <c r="K20" s="27" t="s">
        <v>56</v>
      </c>
      <c r="L20" s="28">
        <f>SUM(L6:L19)</f>
        <v>20.1</v>
      </c>
      <c r="M20" s="34">
        <f>SUM(M6:M19)</f>
        <v>3320.213274</v>
      </c>
    </row>
    <row r="21" spans="1:11" ht="12.75">
      <c r="A21" t="s">
        <v>127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135</v>
      </c>
      <c r="L24" s="45">
        <f>0.07*7.1</f>
        <v>0.497</v>
      </c>
      <c r="M24" s="33">
        <f>L24*126.87*1.302*1.15</f>
        <v>94.41133814700001</v>
      </c>
    </row>
    <row r="25" spans="1:13" ht="12.75">
      <c r="A25" t="s">
        <v>106</v>
      </c>
      <c r="J25" s="20">
        <v>2</v>
      </c>
      <c r="K25" s="20"/>
      <c r="L25" s="45"/>
      <c r="M25" s="33">
        <f aca="true" t="shared" si="1" ref="M25:M38">L25*126.87*1.302*1.15</f>
        <v>0</v>
      </c>
    </row>
    <row r="26" spans="1:13" ht="12.75">
      <c r="A26" t="s">
        <v>107</v>
      </c>
      <c r="J26" s="20">
        <v>3</v>
      </c>
      <c r="K26" s="20"/>
      <c r="L26" s="4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0.497</v>
      </c>
      <c r="M39" s="34">
        <f>SUM(M24:M38)</f>
        <v>94.41133814700001</v>
      </c>
    </row>
    <row r="40" spans="1:11" ht="12.75">
      <c r="A40" s="2" t="s">
        <v>6</v>
      </c>
      <c r="F40" s="11">
        <v>55046.54</v>
      </c>
      <c r="K40" s="1" t="s">
        <v>60</v>
      </c>
    </row>
    <row r="41" spans="1:13" ht="12.75">
      <c r="A41" t="s">
        <v>7</v>
      </c>
      <c r="F41" s="5">
        <v>50521.39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0.917794106586899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f>7*11.6</f>
        <v>81.2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51421.39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(5085+765)*1.302</f>
        <v>7616.7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(2500)*1.202</f>
        <v>3005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10621.7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2.03</v>
      </c>
      <c r="E54" t="s">
        <v>14</v>
      </c>
      <c r="F54" s="11">
        <f>E33*D54</f>
        <v>6947.674999999999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935.2</v>
      </c>
      <c r="C55" t="s">
        <v>13</v>
      </c>
      <c r="D55" s="11">
        <v>0.5</v>
      </c>
      <c r="E55" t="s">
        <v>14</v>
      </c>
      <c r="F55" s="11">
        <f>B55*D55</f>
        <v>467.6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7415.275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1">
        <v>184596</v>
      </c>
      <c r="D58">
        <v>229360</v>
      </c>
      <c r="E58">
        <v>3422.5</v>
      </c>
      <c r="F58" s="35">
        <f>C58/D58*E58</f>
        <v>2754.5335280781305</v>
      </c>
      <c r="J58" s="20">
        <v>16</v>
      </c>
      <c r="K58" s="20"/>
      <c r="L58" s="25"/>
      <c r="M58" s="25"/>
    </row>
    <row r="59" spans="1:13" ht="12.75">
      <c r="A59" t="s">
        <v>19</v>
      </c>
      <c r="F59" s="35">
        <f>M20</f>
        <v>3320.213274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94.41133814700001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v>0</v>
      </c>
      <c r="J61" s="20">
        <v>19</v>
      </c>
      <c r="K61" s="20"/>
      <c r="L61" s="25"/>
      <c r="M61" s="25"/>
    </row>
    <row r="62" spans="1:13" ht="12.75">
      <c r="A62" t="s">
        <v>21</v>
      </c>
      <c r="F62" s="5">
        <f>M78</f>
        <v>81.2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0.26</v>
      </c>
      <c r="E65" t="s">
        <v>14</v>
      </c>
      <c r="F65" s="5">
        <f>B65*D65</f>
        <v>889.85</v>
      </c>
      <c r="J65" s="20">
        <v>23</v>
      </c>
      <c r="K65" s="20"/>
      <c r="L65" s="25"/>
      <c r="M65" s="25"/>
    </row>
    <row r="66" spans="1:13" s="51" customFormat="1" ht="12.75">
      <c r="A66" s="57" t="s">
        <v>78</v>
      </c>
      <c r="B66" s="57"/>
      <c r="C66" s="57"/>
      <c r="D66" s="58"/>
      <c r="E66" s="57"/>
      <c r="F66" s="59">
        <v>15950</v>
      </c>
      <c r="J66" s="20">
        <v>24</v>
      </c>
      <c r="K66" s="20"/>
      <c r="L66" s="25"/>
      <c r="M66" s="25"/>
    </row>
    <row r="67" spans="1:13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  <c r="J67" s="20">
        <v>25</v>
      </c>
      <c r="K67" s="20"/>
      <c r="L67" s="25"/>
      <c r="M67" s="25"/>
    </row>
    <row r="68" spans="1:13" ht="12.75">
      <c r="A68" s="4" t="s">
        <v>70</v>
      </c>
      <c r="B68" s="10"/>
      <c r="C68" s="10"/>
      <c r="F68" s="32">
        <f>SUM(F58:F67)</f>
        <v>23090.20814022513</v>
      </c>
      <c r="J68" s="20">
        <v>26</v>
      </c>
      <c r="K68" s="20"/>
      <c r="L68" s="25"/>
      <c r="M68" s="25"/>
    </row>
    <row r="69" spans="1:13" ht="12.75">
      <c r="A69" s="4" t="s">
        <v>24</v>
      </c>
      <c r="J69" s="20">
        <v>27</v>
      </c>
      <c r="K69" s="20"/>
      <c r="L69" s="25"/>
      <c r="M69" s="25"/>
    </row>
    <row r="70" spans="1:13" ht="12.75">
      <c r="A70" t="s">
        <v>25</v>
      </c>
      <c r="B70">
        <v>3422.5</v>
      </c>
      <c r="C70" t="s">
        <v>69</v>
      </c>
      <c r="D70" s="5">
        <v>0.19</v>
      </c>
      <c r="E70" t="s">
        <v>14</v>
      </c>
      <c r="F70" s="11">
        <f>B70*D70</f>
        <v>650.275</v>
      </c>
      <c r="J70" s="20">
        <v>28</v>
      </c>
      <c r="K70" s="20"/>
      <c r="L70" s="25"/>
      <c r="M70" s="25"/>
    </row>
    <row r="71" spans="1:13" ht="12.75">
      <c r="A71" t="s">
        <v>26</v>
      </c>
      <c r="F71" s="5"/>
      <c r="J71" s="20">
        <v>29</v>
      </c>
      <c r="K71" s="20"/>
      <c r="L71" s="25"/>
      <c r="M71" s="25"/>
    </row>
    <row r="72" spans="1:13" ht="12.75">
      <c r="A72" s="7" t="s">
        <v>73</v>
      </c>
      <c r="F72" s="5"/>
      <c r="J72" s="20">
        <v>30</v>
      </c>
      <c r="K72" s="20"/>
      <c r="L72" s="25"/>
      <c r="M72" s="25"/>
    </row>
    <row r="73" spans="2:13" ht="12.75">
      <c r="B73">
        <v>3422.5</v>
      </c>
      <c r="C73" t="s">
        <v>13</v>
      </c>
      <c r="D73" s="11">
        <v>1.13</v>
      </c>
      <c r="E73" t="s">
        <v>14</v>
      </c>
      <c r="F73" s="11">
        <f>B73*D73</f>
        <v>3867.4249999999997</v>
      </c>
      <c r="J73" s="20">
        <v>31</v>
      </c>
      <c r="K73" s="20"/>
      <c r="L73" s="25"/>
      <c r="M73" s="25"/>
    </row>
    <row r="74" spans="1:13" ht="12.75">
      <c r="A74" s="4" t="s">
        <v>27</v>
      </c>
      <c r="F74" s="32">
        <f>F70+F73</f>
        <v>4517.7</v>
      </c>
      <c r="J74" s="20">
        <v>32</v>
      </c>
      <c r="K74" s="20"/>
      <c r="L74" s="25"/>
      <c r="M74" s="25"/>
    </row>
    <row r="75" spans="1:13" ht="12.75">
      <c r="A75" s="4" t="s">
        <v>28</v>
      </c>
      <c r="J75" s="20">
        <v>33</v>
      </c>
      <c r="K75" s="20"/>
      <c r="L75" s="25"/>
      <c r="M75" s="25"/>
    </row>
    <row r="76" spans="1:13" ht="12.75">
      <c r="A76" s="7" t="s">
        <v>29</v>
      </c>
      <c r="B76" s="7"/>
      <c r="C76" s="7"/>
      <c r="D76" s="7"/>
      <c r="E76" s="7"/>
      <c r="F76" s="7"/>
      <c r="J76" s="20">
        <v>34</v>
      </c>
      <c r="K76" s="20"/>
      <c r="L76" s="25"/>
      <c r="M76" s="25"/>
    </row>
    <row r="77" spans="2:13" ht="12.75">
      <c r="B77">
        <v>3422.5</v>
      </c>
      <c r="C77" t="s">
        <v>13</v>
      </c>
      <c r="D77" s="11">
        <v>3.23</v>
      </c>
      <c r="E77" t="s">
        <v>14</v>
      </c>
      <c r="F77" s="5">
        <f>B77*D77</f>
        <v>11054.675</v>
      </c>
      <c r="J77" s="20">
        <v>35</v>
      </c>
      <c r="K77" s="20"/>
      <c r="L77" s="25"/>
      <c r="M77" s="25"/>
    </row>
    <row r="78" spans="1:13" ht="12.75">
      <c r="A78" s="4" t="s">
        <v>30</v>
      </c>
      <c r="F78" s="8">
        <f>SUM(F77)</f>
        <v>11054.675</v>
      </c>
      <c r="J78" s="20"/>
      <c r="K78" s="20"/>
      <c r="L78" s="31" t="s">
        <v>63</v>
      </c>
      <c r="M78" s="28">
        <f>SUM(M43:M77)</f>
        <v>81.2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31</v>
      </c>
      <c r="B80" s="1"/>
      <c r="F80" s="32">
        <f>F52+F56+F68+F74+F78+F79</f>
        <v>56699.55814022513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3288.5743721330573</v>
      </c>
      <c r="I81" s="7"/>
    </row>
    <row r="82" spans="1:9" ht="12.75">
      <c r="A82" s="1"/>
      <c r="B82" s="36" t="s">
        <v>128</v>
      </c>
      <c r="C82" s="36"/>
      <c r="D82" s="1"/>
      <c r="E82" s="55"/>
      <c r="F82" s="56">
        <v>2370.01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419.63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v>2330.51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65108.282512358186</v>
      </c>
    </row>
    <row r="86" spans="2:13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  <c r="J86" s="51"/>
      <c r="K86" s="51"/>
      <c r="L86" s="51"/>
      <c r="M86" s="51"/>
    </row>
    <row r="87" spans="1:6" ht="12.75">
      <c r="A87" s="13"/>
      <c r="B87" s="39">
        <v>43525</v>
      </c>
      <c r="C87" s="40">
        <v>-118893</v>
      </c>
      <c r="D87" s="43">
        <f>F44</f>
        <v>51421.39</v>
      </c>
      <c r="E87" s="43">
        <f>F85</f>
        <v>65108.282512358186</v>
      </c>
      <c r="F87" s="44">
        <f>C87+D87-E87</f>
        <v>-132579.8925123582</v>
      </c>
    </row>
    <row r="89" spans="1:6" ht="13.5" thickBot="1">
      <c r="A89" t="s">
        <v>111</v>
      </c>
      <c r="C89" s="53">
        <v>43525</v>
      </c>
      <c r="D89" s="8" t="s">
        <v>112</v>
      </c>
      <c r="E89" s="53">
        <v>43555</v>
      </c>
      <c r="F89" t="s">
        <v>113</v>
      </c>
    </row>
    <row r="90" spans="1:7" ht="13.5" thickBot="1">
      <c r="A90" t="s">
        <v>114</v>
      </c>
      <c r="F90" s="54">
        <f>E87</f>
        <v>65108.282512358186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2017-08-21T12:47:03Z</cp:lastPrinted>
  <dcterms:created xsi:type="dcterms:W3CDTF">2008-08-18T07:30:19Z</dcterms:created>
  <dcterms:modified xsi:type="dcterms:W3CDTF">2019-06-06T06:35:35Z</dcterms:modified>
  <cp:category/>
  <cp:version/>
  <cp:contentType/>
  <cp:contentStatus/>
</cp:coreProperties>
</file>