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<sst xmlns="http://schemas.openxmlformats.org/spreadsheetml/2006/main" count="167" uniqueCount="143">
  <si>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</si>
  <si>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</si>
  <si>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</si>
  <si>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</si>
  <si>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</si>
  <si>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</si>
  <si>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</si>
  <si>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</si>
  <si>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</si>
  <si>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</si>
  <si>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</si>
  <si>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</si>
  <si>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</si>
  <si>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</si>
  <si>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</si>
  <si>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</si>
  <si>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</si>
  <si>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</si>
  <si>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</si>
  <si>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</si>
  <si>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</si>
  <si>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</si>
  <si>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</si>
  <si>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</si>
  <si>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</si>
  <si>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</si>
  <si>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</si>
  <si>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</si>
  <si>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</si>
  <si>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</si>
  <si>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</si>
  <si>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</si>
  <si>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</si>
  <si>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</si>
  <si>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</si>
  <si>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</si>
  <si>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</si>
  <si>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</si>
  <si>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</si>
  <si>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</si>
  <si>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</si>
  <si>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</si>
  <si>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</si>
  <si>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</si>
  <si>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</si>
  <si>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</si>
  <si>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</si>
  <si>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</si>
  <si>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</si>
  <si>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</si>
  <si>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</si>
  <si>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</si>
  <si>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</si>
  <si>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</si>
  <si>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</si>
  <si>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</si>
  <si>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</si>
  <si>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</si>
  <si>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</si>
  <si>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</si>
  <si>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</si>
  <si>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</si>
  <si>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</si>
  <si>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</si>
  <si>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</si>
  <si>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</si>
  <si>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</si>
  <si>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</si>
  <si>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</si>
  <si>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</si>
  <si>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</si>
  <si>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</si>
  <si>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</si>
  <si>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</si>
  <si>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</si>
  <si>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</si>
  <si>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</si>
  <si>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</si>
  <si>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</si>
  <si>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</si>
  <si>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</si>
  <si>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</si>
  <si>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</si>
  <si>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</si>
  <si>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</si>
  <si>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</si>
  <si>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</si>
  <si>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</si>
  <si>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</si>
  <si>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</si>
  <si>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</si>
  <si>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</si>
  <si>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</si>
  <si>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</si>
  <si>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</si>
  <si>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</si>
  <si>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</si>
  <si>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</si>
  <si>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</si>
  <si>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</si>
  <si>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</si>
  <si>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</si>
  <si>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</si>
  <si>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</si>
  <si>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</si>
  <si>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</si>
  <si>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</si>
  <si>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</si>
  <si>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</si>
  <si>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</si>
  <si>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</si>
  <si>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</si>
  <si>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</si>
  <si>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</si>
  <si>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</si>
  <si>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</si>
  <si>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</si>
  <si>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</si>
  <si>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</si>
  <si>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</si>
  <si>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</si>
  <si>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</si>
  <si>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</si>
  <si>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</si>
  <si>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</si>
  <si>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</si>
  <si>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</si>
  <si>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</si>
  <si>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</si>
  <si>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</si>
  <si>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</si>
  <si>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</si>
  <si>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</si>
  <si>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</si>
  <si>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</si>
  <si>
    <t>ремонт двери</t>
  </si>
  <si>
    <t>доска</t>
  </si>
  <si>
    <t>1шт</t>
  </si>
  <si>
    <t>2шт</t>
  </si>
  <si>
    <t>саморез</t>
  </si>
  <si>
    <t>40шт</t>
  </si>
  <si>
    <t>петля</t>
  </si>
  <si>
    <t>ручка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</si>
</sst>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">
      <selection activeCell="M35" sqref="M35"/>
    </sheetView>
  </sheetViews>
  <sheetFormatPr defaultColWidth="9.00390625" defaultRowHeight="12.75"/>
  <cols>
    <col min="1" max="1" width="15.50390625" style="0" customWidth="1"/>
    <col min="3" max="3" width="12.875" style="0" customWidth="1"/>
    <col min="4" max="4" width="11.125" style="0" customWidth="1"/>
    <col min="5" max="5" width="12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12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 t="s">
        <v>135</v>
      </c>
      <c r="L24" s="23">
        <v>2.63</v>
      </c>
      <c r="M24" s="32">
        <f>L24*126.87*1.302*1.15</f>
        <v>499.60124612999994</v>
      </c>
    </row>
    <row r="25" spans="1:13" ht="12.75">
      <c r="A25" t="s">
        <v>106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/>
      <c r="K27" s="29" t="s">
        <v>58</v>
      </c>
      <c r="L27" s="28">
        <v>0</v>
      </c>
      <c r="M27" s="33">
        <f>SUM(M24:M26)</f>
        <v>499.60124612999994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 t="s">
        <v>136</v>
      </c>
      <c r="L31" s="23" t="s">
        <v>137</v>
      </c>
      <c r="M31" s="23">
        <v>214.82</v>
      </c>
    </row>
    <row r="32" spans="10:13" ht="12.75">
      <c r="J32" s="23">
        <v>2</v>
      </c>
      <c r="K32" s="41" t="s">
        <v>139</v>
      </c>
      <c r="L32" s="23" t="s">
        <v>140</v>
      </c>
      <c r="M32" s="23">
        <f>40*0.56</f>
        <v>22.400000000000002</v>
      </c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 t="s">
        <v>141</v>
      </c>
      <c r="L33" s="23" t="s">
        <v>138</v>
      </c>
      <c r="M33" s="23">
        <f>2*28.68</f>
        <v>57.36</v>
      </c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 t="s">
        <v>142</v>
      </c>
      <c r="L34" s="25" t="s">
        <v>137</v>
      </c>
      <c r="M34" s="25">
        <v>22</v>
      </c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316.58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3834.87</v>
      </c>
    </row>
    <row r="41" spans="1:6" ht="12.75">
      <c r="A41" t="s">
        <v>7</v>
      </c>
      <c r="F41" s="5">
        <v>3340.18</v>
      </c>
    </row>
    <row r="42" spans="2:6" ht="12.75">
      <c r="B42" t="s">
        <v>8</v>
      </c>
      <c r="F42" s="9">
        <f>F41/F40</f>
        <v>0.8710021460962171</v>
      </c>
    </row>
    <row r="43" spans="1:6" ht="12.75">
      <c r="A43" s="3" t="s">
        <v>9</v>
      </c>
      <c r="B43" s="3"/>
      <c r="C43" s="3"/>
      <c r="D43" s="3"/>
      <c r="E43" s="1"/>
      <c r="F43" s="8">
        <f>F41</f>
        <v>3340.18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54" t="s">
        <v>83</v>
      </c>
      <c r="B50" s="55"/>
      <c r="C50" s="55"/>
      <c r="D50" s="55"/>
      <c r="E50" s="56">
        <v>0.43</v>
      </c>
      <c r="F50" s="57">
        <f>E50*E33</f>
        <v>120.013</v>
      </c>
    </row>
    <row r="51" spans="1:6" ht="12.75">
      <c r="A51" s="4" t="s">
        <v>34</v>
      </c>
      <c r="F51" s="31">
        <f>F48+F49+F50</f>
        <v>951.7310000000001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0.1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240839</v>
      </c>
      <c r="D57">
        <v>229360</v>
      </c>
      <c r="E57">
        <v>279.1</v>
      </c>
      <c r="F57" s="34">
        <f>C57/D57*E57</f>
        <v>293.06838550749916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499.60124612999994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316.58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0.22</v>
      </c>
      <c r="E64" t="s">
        <v>14</v>
      </c>
      <c r="F64" s="11">
        <f>B64*D64</f>
        <v>61.40200000000001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55" t="s">
        <v>84</v>
      </c>
      <c r="B66" s="55"/>
      <c r="C66" s="55"/>
      <c r="D66" s="57">
        <v>0.32</v>
      </c>
      <c r="E66" s="55"/>
      <c r="F66" s="57">
        <f>D66*E33</f>
        <v>89.31200000000001</v>
      </c>
    </row>
    <row r="67" spans="1:6" ht="12.75">
      <c r="A67" s="4" t="s">
        <v>25</v>
      </c>
      <c r="B67" s="10"/>
      <c r="C67" s="10"/>
      <c r="F67" s="31">
        <f>SUM(F57:F66)</f>
        <v>1259.963631637499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0.23</v>
      </c>
      <c r="E69" t="s">
        <v>14</v>
      </c>
      <c r="F69" s="11">
        <f>B69*D69</f>
        <v>64.19300000000001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0.91</v>
      </c>
      <c r="E72" t="s">
        <v>14</v>
      </c>
      <c r="F72" s="11">
        <f>B72*D72</f>
        <v>253.98100000000002</v>
      </c>
    </row>
    <row r="73" spans="1:6" ht="12.75">
      <c r="A73" s="4" t="s">
        <v>29</v>
      </c>
      <c r="F73" s="31">
        <f>F69+F72</f>
        <v>318.17400000000004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2.23</v>
      </c>
      <c r="E76" t="s">
        <v>14</v>
      </c>
      <c r="F76" s="11">
        <f>B76*D76</f>
        <v>622.393</v>
      </c>
    </row>
    <row r="77" spans="1:6" ht="12.75">
      <c r="A77" s="4" t="s">
        <v>32</v>
      </c>
      <c r="F77" s="31">
        <f>SUM(F76)</f>
        <v>622.393</v>
      </c>
    </row>
    <row r="78" spans="1:6" ht="12.75">
      <c r="A78" s="58" t="s">
        <v>78</v>
      </c>
      <c r="B78" s="55"/>
      <c r="C78" s="55"/>
      <c r="D78" s="56">
        <v>2.05</v>
      </c>
      <c r="E78" s="55"/>
      <c r="F78" s="59">
        <f>D78*E33</f>
        <v>572.155</v>
      </c>
    </row>
    <row r="79" spans="1:6" ht="12.75">
      <c r="A79" s="1" t="s">
        <v>33</v>
      </c>
      <c r="B79" s="1"/>
      <c r="F79" s="31">
        <f>F51+F55+F67+F73+F77+F78</f>
        <v>3724.4166316374994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216.01616463497496</v>
      </c>
    </row>
    <row r="81" spans="1:6" ht="12.75">
      <c r="A81" s="1"/>
      <c r="B81" s="35" t="s">
        <v>128</v>
      </c>
      <c r="C81" s="35"/>
      <c r="D81" s="1"/>
      <c r="E81" s="52"/>
      <c r="F81" s="53">
        <v>96.6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3.5">
      <c r="A84" s="12" t="s">
        <v>35</v>
      </c>
      <c r="B84" s="12"/>
      <c r="C84" s="3"/>
      <c r="D84" s="12"/>
      <c r="E84" s="12"/>
      <c r="F84" s="42">
        <f>F79+F80+F81+F82+F83</f>
        <v>4154.262796272474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44166</v>
      </c>
      <c r="C86" s="39">
        <v>13637</v>
      </c>
      <c r="D86" s="43">
        <f>F43</f>
        <v>3340.18</v>
      </c>
      <c r="E86" s="43">
        <f>F84</f>
        <v>4154.262796272474</v>
      </c>
      <c r="F86" s="44">
        <f>C86+D86-E86</f>
        <v>12822.917203727528</v>
      </c>
    </row>
    <row r="88" spans="1:6" ht="13.5" thickBot="1">
      <c r="A88" t="s">
        <v>111</v>
      </c>
      <c r="C88" s="48">
        <v>43800</v>
      </c>
      <c r="D88" s="8" t="s">
        <v>112</v>
      </c>
      <c r="E88" s="48">
        <v>43830</v>
      </c>
      <c r="F88" t="s">
        <v>113</v>
      </c>
    </row>
    <row r="89" spans="1:7" ht="13.5" thickBot="1">
      <c r="A89" t="s">
        <v>114</v>
      </c>
      <c r="F89" s="49">
        <f>E86</f>
        <v>4154.262796272474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2017-08-21T12:49:46Z</cp:lastPrinted>
  <dcterms:created xsi:type="dcterms:W3CDTF">2008-08-18T07:30:19Z</dcterms:created>
  <dcterms:modified xsi:type="dcterms:W3CDTF">2020-02-18T10:24:06Z</dcterms:modified>
  <cp:category/>
  <cp:version/>
  <cp:contentType/>
  <cp:contentStatus/>
</cp:coreProperties>
</file>