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<sst xmlns="http://schemas.openxmlformats.org/spreadsheetml/2006/main" count="168" uniqueCount="145">
  <si>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</si>
  <si>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</si>
  <si>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</si>
  <si>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</si>
  <si>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</si>
  <si>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</si>
  <si>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</si>
  <si>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</si>
  <si>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</si>
  <si>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</si>
  <si>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</si>
  <si>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</si>
  <si>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</si>
  <si>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</si>
  <si>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</si>
  <si>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</si>
  <si>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</si>
  <si>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</si>
  <si>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</si>
  <si>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</si>
  <si>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</si>
  <si>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</si>
  <si>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</si>
  <si>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</si>
  <si>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</si>
  <si>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</si>
  <si>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</si>
  <si>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</si>
  <si>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</si>
  <si>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</si>
  <si>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</si>
  <si>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</si>
  <si>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</si>
  <si>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</si>
  <si>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</si>
  <si>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</si>
  <si>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</si>
  <si>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</si>
  <si>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</si>
  <si>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</si>
  <si>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</si>
  <si>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</si>
  <si>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</si>
  <si>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</si>
  <si>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</si>
  <si>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</si>
  <si>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</si>
  <si>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</si>
  <si>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</si>
  <si>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</si>
  <si>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</si>
  <si>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</si>
  <si>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</si>
  <si>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</si>
  <si>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</si>
  <si>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</si>
  <si>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</si>
  <si>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</si>
  <si>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</si>
  <si>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</si>
  <si>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</si>
  <si>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</si>
  <si>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</si>
  <si>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</si>
  <si>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</si>
  <si>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</si>
  <si>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</si>
  <si>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</si>
  <si>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</si>
  <si>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</si>
  <si>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</si>
  <si>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</si>
  <si>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</si>
  <si>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</si>
  <si>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</si>
  <si>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</si>
  <si>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</si>
  <si>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</si>
  <si>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</si>
  <si>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</si>
  <si>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</si>
  <si>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</si>
  <si>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</si>
  <si>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</si>
  <si>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</si>
  <si>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</si>
  <si>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</si>
  <si>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</si>
  <si>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</si>
  <si>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</si>
  <si>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</si>
  <si>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</si>
  <si>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</si>
  <si>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</si>
  <si>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</si>
  <si>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</si>
  <si>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</si>
  <si>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</si>
  <si>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</si>
  <si>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</si>
  <si>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</si>
  <si>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</si>
  <si>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</si>
  <si>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</si>
  <si>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</si>
  <si>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</si>
  <si>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</si>
  <si>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</si>
  <si>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</si>
  <si>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</si>
  <si>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</si>
  <si>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</si>
  <si>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</si>
  <si>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</si>
  <si>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</si>
  <si>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</si>
  <si>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</si>
  <si>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</si>
  <si>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</si>
  <si>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</si>
  <si>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</si>
  <si>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</si>
  <si>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</si>
  <si>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</si>
  <si>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</si>
  <si>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</si>
  <si>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</si>
  <si>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</si>
  <si>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</si>
  <si>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</si>
  <si>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</si>
  <si>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</si>
  <si>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</si>
  <si>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</si>
  <si>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</si>
  <si>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смена светильника (1шт) п-д1</t>
  </si>
  <si>
    <t>светильник</t>
  </si>
  <si>
    <t>1шт</t>
  </si>
  <si>
    <t>эл.провод</t>
  </si>
  <si>
    <t>1мп</t>
  </si>
  <si>
    <t>лампа</t>
  </si>
  <si>
    <t>смена ламп (6шт)</t>
  </si>
  <si>
    <t>7шт</t>
  </si>
  <si>
    <t>6шт</t>
  </si>
  <si>
    <t>стартер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</si>
</sst>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N43" sqref="N4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1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583.1021322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1255.4040240000002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0.89</v>
      </c>
      <c r="M24" s="31">
        <f>L24*126.87*1.302*1.15</f>
        <v>169.06658139</v>
      </c>
    </row>
    <row r="25" spans="1:13" ht="12.75">
      <c r="A25" t="s">
        <v>105</v>
      </c>
      <c r="J25" s="20">
        <v>2</v>
      </c>
      <c r="K25" s="20" t="s">
        <v>141</v>
      </c>
      <c r="L25" s="47">
        <f>0.06*7.1</f>
        <v>0.426</v>
      </c>
      <c r="M25" s="31">
        <f aca="true" t="shared" si="1" ref="M25:M35">L25*126.87*1.302*1.15</f>
        <v>80.92400412599999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1.316</v>
      </c>
      <c r="M36" s="32">
        <f>SUM(M24:M35)</f>
        <v>249.990585516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43746.58-21623.04</f>
        <v>22123.54</v>
      </c>
      <c r="J40" s="20">
        <v>1</v>
      </c>
      <c r="K40" s="20" t="s">
        <v>136</v>
      </c>
      <c r="L40" s="25" t="s">
        <v>137</v>
      </c>
      <c r="M40" s="25">
        <v>281.53</v>
      </c>
    </row>
    <row r="41" spans="1:13" ht="12.75">
      <c r="A41" t="s">
        <v>7</v>
      </c>
      <c r="F41" s="5">
        <v>25581.3</v>
      </c>
      <c r="J41" s="20">
        <v>2</v>
      </c>
      <c r="K41" s="20" t="s">
        <v>138</v>
      </c>
      <c r="L41" s="23" t="s">
        <v>139</v>
      </c>
      <c r="M41" s="23">
        <v>7.4</v>
      </c>
    </row>
    <row r="42" spans="2:13" ht="12.75">
      <c r="B42" t="s">
        <v>8</v>
      </c>
      <c r="F42" s="9">
        <f>F41/F40</f>
        <v>1.156293251441677</v>
      </c>
      <c r="J42" s="20">
        <v>3</v>
      </c>
      <c r="K42" s="20" t="s">
        <v>140</v>
      </c>
      <c r="L42" s="23" t="s">
        <v>142</v>
      </c>
      <c r="M42" s="23">
        <f>99.5*7</f>
        <v>696.5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144</v>
      </c>
      <c r="L43" s="23" t="s">
        <v>143</v>
      </c>
      <c r="M43" s="23">
        <f>6*20.22</f>
        <v>121.32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26481.3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1106.75</v>
      </c>
    </row>
    <row r="51" spans="1:6" ht="12.75">
      <c r="A51" s="6" t="s">
        <v>82</v>
      </c>
      <c r="E51" s="5"/>
      <c r="F51" s="11">
        <f>E51*E33</f>
        <v>0</v>
      </c>
    </row>
    <row r="52" spans="1:6" ht="12.75">
      <c r="A52" s="10" t="s">
        <v>34</v>
      </c>
      <c r="D52" s="5"/>
      <c r="F52" s="33">
        <f>F49+F50+F51</f>
        <v>12169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2.03</v>
      </c>
      <c r="E54" t="s">
        <v>14</v>
      </c>
      <c r="F54" s="11">
        <f>E33*D54</f>
        <v>5655.782999999999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5655.782999999999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183454</v>
      </c>
      <c r="D58">
        <v>229360</v>
      </c>
      <c r="E58">
        <v>3169.4</v>
      </c>
      <c r="F58" s="36">
        <f>C58/D58*E58</f>
        <v>2535.0501726543425</v>
      </c>
    </row>
    <row r="59" spans="1:6" ht="12.75">
      <c r="A59" t="s">
        <v>20</v>
      </c>
      <c r="F59" s="36">
        <f>M20</f>
        <v>1255.4040240000002</v>
      </c>
    </row>
    <row r="60" spans="1:6" ht="12.75">
      <c r="A60" t="s">
        <v>21</v>
      </c>
      <c r="F60" s="11">
        <f>M36</f>
        <v>249.990585516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1106.75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0.1</v>
      </c>
      <c r="E65" t="s">
        <v>14</v>
      </c>
      <c r="F65" s="46">
        <f>B65*D65</f>
        <v>278.61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5425.804782170343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0.18</v>
      </c>
      <c r="E70" t="s">
        <v>14</v>
      </c>
      <c r="F70" s="46">
        <f>B70*D70</f>
        <v>501.498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0.9</v>
      </c>
      <c r="E73" t="s">
        <v>14</v>
      </c>
      <c r="F73" s="11">
        <f>B73*D73</f>
        <v>2507.49</v>
      </c>
    </row>
    <row r="74" spans="1:6" ht="12.75">
      <c r="A74" s="10" t="s">
        <v>29</v>
      </c>
      <c r="F74" s="33">
        <f>F70+F73</f>
        <v>3008.988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1.84</v>
      </c>
      <c r="E77" t="s">
        <v>14</v>
      </c>
      <c r="F77" s="11">
        <f>B77*D77</f>
        <v>5126.424</v>
      </c>
    </row>
    <row r="78" spans="1:6" ht="12.75">
      <c r="A78" s="10" t="s">
        <v>32</v>
      </c>
      <c r="F78" s="33">
        <f>SUM(F77)</f>
        <v>5126.424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31385.999782170344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1820.3879873658798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1234.14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0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34440.527769536224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43466</v>
      </c>
      <c r="C87" s="41">
        <v>-170279</v>
      </c>
      <c r="D87" s="44">
        <f>F44</f>
        <v>26481.3</v>
      </c>
      <c r="E87" s="44">
        <f>F85</f>
        <v>34440.527769536224</v>
      </c>
      <c r="F87" s="45">
        <f>C87+D87-E87</f>
        <v>-178238.22776953623</v>
      </c>
    </row>
    <row r="89" spans="1:6" ht="13.5" thickBot="1">
      <c r="A89" t="s">
        <v>110</v>
      </c>
      <c r="C89" s="53">
        <v>43466</v>
      </c>
      <c r="D89" s="8" t="s">
        <v>111</v>
      </c>
      <c r="E89" s="53">
        <v>43496</v>
      </c>
      <c r="F89" t="s">
        <v>112</v>
      </c>
    </row>
    <row r="90" spans="1:7" ht="13.5" thickBot="1">
      <c r="A90" t="s">
        <v>113</v>
      </c>
      <c r="F90" s="54">
        <f>E87</f>
        <v>34440.527769536224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2019-04-11T12:19:01Z</dcterms:modified>
  <cp:category/>
  <cp:version/>
  <cp:contentType/>
  <cp:contentStatus/>
</cp:coreProperties>
</file>