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<sst xmlns="http://schemas.openxmlformats.org/spreadsheetml/2006/main" count="171" uniqueCount="147">
  <si>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</si>
  <si>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</si>
  <si>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</si>
  <si>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</si>
  <si>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</si>
  <si>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</si>
  <si>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</si>
  <si>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</si>
  <si>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</si>
  <si>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</si>
  <si>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</si>
  <si>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</si>
  <si>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</si>
  <si>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</si>
  <si>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</si>
  <si>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</si>
  <si>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</si>
  <si>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</si>
  <si>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</si>
  <si>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</si>
  <si>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</si>
  <si>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</si>
  <si>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</si>
  <si>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</si>
  <si>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</si>
  <si>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</si>
  <si>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</si>
  <si>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</si>
  <si>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</si>
  <si>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</si>
  <si>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</si>
  <si>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</si>
  <si>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</si>
  <si>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</si>
  <si>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</si>
  <si>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</si>
  <si>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</si>
  <si>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</si>
  <si>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</si>
  <si>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</si>
  <si>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</si>
  <si>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</si>
  <si>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</si>
  <si>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</si>
  <si>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</si>
  <si>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</si>
  <si>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</si>
  <si>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</si>
  <si>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</si>
  <si>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</si>
  <si>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</si>
  <si>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</si>
  <si>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</si>
  <si>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</si>
  <si>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</si>
  <si>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</si>
  <si>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</si>
  <si>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</si>
  <si>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</si>
  <si>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</si>
  <si>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</si>
  <si>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</si>
  <si>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</si>
  <si>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</si>
  <si>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</si>
  <si>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</si>
  <si>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</si>
  <si>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</si>
  <si>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</si>
  <si>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</si>
  <si>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</si>
  <si>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</si>
  <si>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</si>
  <si>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</si>
  <si>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</si>
  <si>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</si>
  <si>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</si>
  <si>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</si>
  <si>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</si>
  <si>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</si>
  <si>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</si>
  <si>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</si>
  <si>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</si>
  <si>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</si>
  <si>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</si>
  <si>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</si>
  <si>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</si>
  <si>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</si>
  <si>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</si>
  <si>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</si>
  <si>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</si>
  <si>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</si>
  <si>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</si>
  <si>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</si>
  <si>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</si>
  <si>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</si>
  <si>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</si>
  <si>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</si>
  <si>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</si>
  <si>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</si>
  <si>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</si>
  <si>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</si>
  <si>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</si>
  <si>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</si>
  <si>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</si>
  <si>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</si>
  <si>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</si>
  <si>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</si>
  <si>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</si>
  <si>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</si>
  <si>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</si>
  <si>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</si>
  <si>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</si>
  <si>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</si>
  <si>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</si>
  <si>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</si>
  <si>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</si>
  <si>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</si>
  <si>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</si>
  <si>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</si>
  <si>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</si>
  <si>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</si>
  <si>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</si>
  <si>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</si>
  <si>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</si>
  <si>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</si>
  <si>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</si>
  <si>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</si>
  <si>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</si>
  <si>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</si>
  <si>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</si>
  <si>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</si>
  <si>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августа</t>
  </si>
  <si>
    <t>за   август  2019 г.</t>
  </si>
  <si>
    <t>ост.на 01.09</t>
  </si>
  <si>
    <t>смена труб д 32 п.пр. (1мп) подвал</t>
  </si>
  <si>
    <t>труба д 32 п.пр.</t>
  </si>
  <si>
    <t>1мп</t>
  </si>
  <si>
    <t>муфта 32</t>
  </si>
  <si>
    <t>1шт</t>
  </si>
  <si>
    <t>бочонок 25</t>
  </si>
  <si>
    <t>американка 32</t>
  </si>
  <si>
    <t>вентиль д 25</t>
  </si>
  <si>
    <t>смена вентиля д 25 (1шт) подвал</t>
  </si>
  <si>
    <t>смена ламп (5шт) п-д3,4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</si>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</sst>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83</v>
      </c>
      <c r="D2" s="8">
        <v>8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614.4872328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100</v>
      </c>
      <c r="J20" s="20"/>
      <c r="K20" s="27" t="s">
        <v>58</v>
      </c>
      <c r="L20" s="28">
        <f>SUM(L6:L19)</f>
        <v>6.470000000000001</v>
      </c>
      <c r="M20" s="34">
        <f>SUM(M6:M19)</f>
        <v>1068.7452678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52" t="s">
        <v>135</v>
      </c>
      <c r="L24" s="46">
        <v>1.56</v>
      </c>
      <c r="M24" s="33">
        <f>L24*126.87*1.302*1.15</f>
        <v>296.34142356</v>
      </c>
    </row>
    <row r="25" spans="1:13" ht="12.75">
      <c r="A25" t="s">
        <v>104</v>
      </c>
      <c r="J25" s="20">
        <v>2</v>
      </c>
      <c r="K25" s="20" t="s">
        <v>143</v>
      </c>
      <c r="L25" s="46">
        <v>1.03</v>
      </c>
      <c r="M25" s="33">
        <f>L25*126.87*1.302*1.15</f>
        <v>195.66132453000003</v>
      </c>
    </row>
    <row r="26" spans="1:13" ht="12.75">
      <c r="A26" t="s">
        <v>105</v>
      </c>
      <c r="J26" s="20">
        <v>3</v>
      </c>
      <c r="K26" s="20" t="s">
        <v>144</v>
      </c>
      <c r="L26" s="25">
        <f>0.05*7.1</f>
        <v>0.355</v>
      </c>
      <c r="M26" s="33">
        <f aca="true" t="shared" si="1" ref="M26:M32">L26*126.87*1.302*1.15</f>
        <v>67.43667010499999</v>
      </c>
    </row>
    <row r="27" spans="1:13" ht="12.75">
      <c r="A27" s="56" t="s">
        <v>106</v>
      </c>
      <c r="B27" s="56"/>
      <c r="C27" s="56"/>
      <c r="D27" s="56"/>
      <c r="E27" s="56"/>
      <c r="F27" s="56"/>
      <c r="G27" s="56"/>
      <c r="J27" s="20">
        <v>4</v>
      </c>
      <c r="K27" s="52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2.945</v>
      </c>
      <c r="M33" s="34">
        <f>SUM(M24:M32)</f>
        <v>559.439418195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v>210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139</v>
      </c>
      <c r="M38" s="46">
        <v>100</v>
      </c>
    </row>
    <row r="39" spans="10:13" ht="12.75">
      <c r="J39" s="20">
        <v>3</v>
      </c>
      <c r="K39" s="20" t="s">
        <v>140</v>
      </c>
      <c r="L39" s="25" t="s">
        <v>139</v>
      </c>
      <c r="M39" s="25">
        <v>17.69</v>
      </c>
    </row>
    <row r="40" spans="1:13" ht="12.75">
      <c r="A40" s="2" t="s">
        <v>6</v>
      </c>
      <c r="F40" s="11">
        <v>55506.58</v>
      </c>
      <c r="J40" s="20">
        <v>4</v>
      </c>
      <c r="K40" s="20" t="s">
        <v>141</v>
      </c>
      <c r="L40" s="25" t="s">
        <v>139</v>
      </c>
      <c r="M40" s="25">
        <v>213.78</v>
      </c>
    </row>
    <row r="41" spans="1:13" ht="12.75">
      <c r="A41" t="s">
        <v>7</v>
      </c>
      <c r="F41" s="5">
        <v>59989.61</v>
      </c>
      <c r="J41" s="20">
        <v>5</v>
      </c>
      <c r="K41" s="20" t="s">
        <v>142</v>
      </c>
      <c r="L41" s="25" t="s">
        <v>139</v>
      </c>
      <c r="M41" s="25">
        <v>592</v>
      </c>
    </row>
    <row r="42" spans="2:13" ht="12.75">
      <c r="B42" t="s">
        <v>8</v>
      </c>
      <c r="F42" s="9">
        <f>F41/F40</f>
        <v>1.0807657398456183</v>
      </c>
      <c r="J42" s="20">
        <v>6</v>
      </c>
      <c r="K42" s="20" t="s">
        <v>145</v>
      </c>
      <c r="L42" s="25" t="s">
        <v>146</v>
      </c>
      <c r="M42" s="25">
        <f>5*12.06</f>
        <v>60.300000000000004</v>
      </c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63"/>
    </row>
    <row r="44" spans="1:13" ht="12.75">
      <c r="A44" s="3" t="s">
        <v>9</v>
      </c>
      <c r="B44" s="3"/>
      <c r="C44" s="3"/>
      <c r="D44" s="3"/>
      <c r="E44" s="1"/>
      <c r="F44" s="8">
        <f>F41+F43</f>
        <v>60889.61</v>
      </c>
      <c r="J44" s="20">
        <v>8</v>
      </c>
      <c r="K44" s="20"/>
      <c r="L44" s="25"/>
      <c r="M44" s="63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(5085+765)*1.302</f>
        <v>7616.7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2037*1.302</f>
        <v>2652.174</v>
      </c>
      <c r="J50" s="20">
        <v>14</v>
      </c>
      <c r="K50" s="54"/>
      <c r="L50" s="55"/>
      <c r="M50" s="47"/>
    </row>
    <row r="51" spans="1:13" ht="12.75">
      <c r="A51" s="6" t="s">
        <v>81</v>
      </c>
      <c r="E51" s="5"/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10268.874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2.22</v>
      </c>
      <c r="E54" t="s">
        <v>14</v>
      </c>
      <c r="F54" s="11">
        <f>E33*D54</f>
        <v>7618.374000000001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7618.374000000001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241335</v>
      </c>
      <c r="D58">
        <v>229360</v>
      </c>
      <c r="E58">
        <v>3431.7</v>
      </c>
      <c r="F58" s="35">
        <f>C58/D58*E58</f>
        <v>3610.870768660621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1068.7452678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559.439418195</v>
      </c>
      <c r="J60" s="20"/>
      <c r="K60" s="20"/>
      <c r="L60" s="31" t="s">
        <v>65</v>
      </c>
      <c r="M60" s="28">
        <f>SUM(M37:M59)</f>
        <v>1193.77</v>
      </c>
    </row>
    <row r="61" spans="1:6" ht="12.75">
      <c r="A61" t="s">
        <v>73</v>
      </c>
      <c r="F61" s="5">
        <f>1*600*30.2%</f>
        <v>181.2</v>
      </c>
    </row>
    <row r="62" spans="1:6" ht="12.75">
      <c r="A62" t="s">
        <v>22</v>
      </c>
      <c r="F62" s="5">
        <f>M60</f>
        <v>1193.77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0.6</v>
      </c>
      <c r="E65" t="s">
        <v>14</v>
      </c>
      <c r="F65" s="11">
        <f>B65*D65</f>
        <v>2059.02</v>
      </c>
    </row>
    <row r="66" spans="1:6" s="53" customFormat="1" ht="12.75">
      <c r="A66" s="61" t="s">
        <v>131</v>
      </c>
      <c r="B66" s="61"/>
      <c r="C66" s="61"/>
      <c r="D66" s="62"/>
      <c r="E66" s="61"/>
      <c r="F66" s="62">
        <v>0</v>
      </c>
    </row>
    <row r="67" spans="1:6" ht="12.75">
      <c r="A67" t="s">
        <v>82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8673.045454655621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0.19</v>
      </c>
      <c r="E70" t="s">
        <v>14</v>
      </c>
      <c r="F70" s="11">
        <f>B70*D70</f>
        <v>652.023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1.06</v>
      </c>
      <c r="E73" t="s">
        <v>14</v>
      </c>
      <c r="F73" s="11">
        <f>B73*D73</f>
        <v>3637.602</v>
      </c>
    </row>
    <row r="74" spans="1:6" ht="12.75">
      <c r="A74" s="10" t="s">
        <v>29</v>
      </c>
      <c r="F74" s="32">
        <f>F70+F73</f>
        <v>4289.625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2.13</v>
      </c>
      <c r="E77" t="s">
        <v>14</v>
      </c>
      <c r="F77" s="11">
        <f>B77*D77</f>
        <v>7309.520999999999</v>
      </c>
    </row>
    <row r="78" spans="1:6" ht="12.75">
      <c r="A78" s="10" t="s">
        <v>32</v>
      </c>
      <c r="F78" s="32">
        <f>SUM(F77)</f>
        <v>7309.520999999999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38159.43945465562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2213.247488370026</v>
      </c>
      <c r="I81" s="7"/>
    </row>
    <row r="82" spans="1:9" ht="12.75">
      <c r="A82" s="1"/>
      <c r="B82" s="36" t="s">
        <v>127</v>
      </c>
      <c r="C82" s="36"/>
      <c r="D82" s="1"/>
      <c r="E82" s="59"/>
      <c r="F82" s="60">
        <v>3220</v>
      </c>
      <c r="I82" s="7"/>
    </row>
    <row r="83" spans="1:9" ht="12.75">
      <c r="A83" s="1"/>
      <c r="B83" s="36" t="s">
        <v>128</v>
      </c>
      <c r="C83" s="36"/>
      <c r="D83" s="1"/>
      <c r="E83" s="59"/>
      <c r="F83" s="60">
        <v>631.85</v>
      </c>
      <c r="I83" s="7"/>
    </row>
    <row r="84" spans="1:9" ht="12.75">
      <c r="A84" s="1"/>
      <c r="B84" s="36" t="s">
        <v>129</v>
      </c>
      <c r="C84" s="36"/>
      <c r="D84" s="1"/>
      <c r="E84" s="59"/>
      <c r="F84" s="60">
        <v>2849.35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47073.886943025645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43678</v>
      </c>
      <c r="C87" s="40">
        <v>-661661</v>
      </c>
      <c r="D87" s="44">
        <f>F44</f>
        <v>60889.61</v>
      </c>
      <c r="E87" s="44">
        <f>F85</f>
        <v>47073.886943025645</v>
      </c>
      <c r="F87" s="45">
        <f>C87+D87-E87</f>
        <v>-647845.2769430256</v>
      </c>
    </row>
    <row r="89" spans="1:6" ht="13.5" thickBot="1">
      <c r="A89" t="s">
        <v>109</v>
      </c>
      <c r="C89" s="57">
        <v>43678</v>
      </c>
      <c r="D89" s="8" t="s">
        <v>110</v>
      </c>
      <c r="E89" s="57">
        <v>43708</v>
      </c>
      <c r="F89" t="s">
        <v>111</v>
      </c>
    </row>
    <row r="90" spans="1:7" ht="13.5" thickBot="1">
      <c r="A90" t="s">
        <v>112</v>
      </c>
      <c r="F90" s="58">
        <f>E87</f>
        <v>47073.886943025645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2019-11-11T12:08:41Z</dcterms:modified>
  <cp:category/>
  <cp:version/>
  <cp:contentType/>
  <cp:contentStatus/>
</cp:coreProperties>
</file>