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<sst xmlns="http://schemas.openxmlformats.org/spreadsheetml/2006/main" count="164" uniqueCount="141">
  <si>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</si>
  <si>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</si>
  <si>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</si>
  <si>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</si>
  <si>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</si>
  <si>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</si>
  <si>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</si>
  <si>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</si>
  <si>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</si>
  <si>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</si>
  <si>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</si>
  <si>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</si>
  <si>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</si>
  <si>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</si>
  <si>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</si>
  <si>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</si>
  <si>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</si>
  <si>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</si>
  <si>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</si>
  <si>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</si>
  <si>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</si>
  <si>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</si>
  <si>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</si>
  <si>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</si>
  <si>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</si>
  <si>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</si>
  <si>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</si>
  <si>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</si>
  <si>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</si>
  <si>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</si>
  <si>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</si>
  <si>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</si>
  <si>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</si>
  <si>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</si>
  <si>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</si>
  <si>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</si>
  <si>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</si>
  <si>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</si>
  <si>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</si>
  <si>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</si>
  <si>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</si>
  <si>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</si>
  <si>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</si>
  <si>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</si>
  <si>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</si>
  <si>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</si>
  <si>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</si>
  <si>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</si>
  <si>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</si>
  <si>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</si>
  <si>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</si>
  <si>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</si>
  <si>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</si>
  <si>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</si>
  <si>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</si>
  <si>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</si>
  <si>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</si>
  <si>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</si>
  <si>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</si>
  <si>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</si>
  <si>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</si>
  <si>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</si>
  <si>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</si>
  <si>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</si>
  <si>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</si>
  <si>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</si>
  <si>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</si>
  <si>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</si>
  <si>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</si>
  <si>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</si>
  <si>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</si>
  <si>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</si>
  <si>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</si>
  <si>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</si>
  <si>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</si>
  <si>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</si>
  <si>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</si>
  <si>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</si>
  <si>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</si>
  <si>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</si>
  <si>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</si>
  <si>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</si>
  <si>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</si>
  <si>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</si>
  <si>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</si>
  <si>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</si>
  <si>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</si>
  <si>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</si>
  <si>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</si>
  <si>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</si>
  <si>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</si>
  <si>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</si>
  <si>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</si>
  <si>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</si>
  <si>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</si>
  <si>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</si>
  <si>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</si>
  <si>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</si>
  <si>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</si>
  <si>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</si>
  <si>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</si>
  <si>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</si>
  <si>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</si>
  <si>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</si>
  <si>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</si>
  <si>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</si>
  <si>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</si>
  <si>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</si>
  <si>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</si>
  <si>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</si>
  <si>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</si>
  <si>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</si>
  <si>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</si>
  <si>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</si>
  <si>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</si>
  <si>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</si>
  <si>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</si>
  <si>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</si>
  <si>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</si>
  <si>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</si>
  <si>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</si>
  <si>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</si>
  <si>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</si>
  <si>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</si>
  <si>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</si>
  <si>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</si>
  <si>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</si>
  <si>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</si>
  <si>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</si>
  <si>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</si>
  <si>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</si>
  <si>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</si>
  <si>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</si>
  <si>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декабря</t>
  </si>
  <si>
    <t>за   декабрь  2019 г.</t>
  </si>
  <si>
    <t>ост.на 01.01</t>
  </si>
  <si>
    <t>ремонт люка выхода на кровлю</t>
  </si>
  <si>
    <t>доска</t>
  </si>
  <si>
    <t>0,5шт</t>
  </si>
  <si>
    <t>саморез</t>
  </si>
  <si>
    <t>30шт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</si>
</sst>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40" sqref="K40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40">
        <v>12</v>
      </c>
      <c r="K2" s="5" t="s">
        <v>134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31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8">
        <f>L6*126.87*1.302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L7*126.87*1.302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8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 t="s">
        <v>136</v>
      </c>
      <c r="L24" s="22">
        <v>2</v>
      </c>
      <c r="M24" s="31">
        <f aca="true" t="shared" si="1" ref="M24:M33">L24*126.87*1.302*1.15</f>
        <v>379.924902</v>
      </c>
    </row>
    <row r="25" spans="1:13" ht="12.75">
      <c r="A25" t="s">
        <v>107</v>
      </c>
      <c r="J25" s="22">
        <v>2</v>
      </c>
      <c r="K25" s="41"/>
      <c r="L25" s="22"/>
      <c r="M25" s="31">
        <f t="shared" si="1"/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379.924902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 t="s">
        <v>137</v>
      </c>
      <c r="L38" s="22" t="s">
        <v>138</v>
      </c>
      <c r="M38" s="22">
        <f>0.5*214.82</f>
        <v>107.41</v>
      </c>
    </row>
    <row r="39" spans="10:13" ht="12.75">
      <c r="J39" s="22">
        <v>2</v>
      </c>
      <c r="K39" s="41" t="s">
        <v>139</v>
      </c>
      <c r="L39" s="22" t="s">
        <v>140</v>
      </c>
      <c r="M39" s="22">
        <f>30*0.56</f>
        <v>16.8</v>
      </c>
    </row>
    <row r="40" spans="1:13" ht="12.75">
      <c r="A40" s="2" t="s">
        <v>6</v>
      </c>
      <c r="F40" s="10">
        <v>5197.85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5562.03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1.0700635839818384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5562.03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E33*2.98</f>
        <v>1173.822</v>
      </c>
      <c r="J49" s="19"/>
      <c r="K49" s="42"/>
      <c r="L49" s="24"/>
      <c r="M49" s="24">
        <v>0</v>
      </c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124.21</v>
      </c>
    </row>
    <row r="51" spans="1:6" ht="12.75">
      <c r="A51" s="56" t="s">
        <v>84</v>
      </c>
      <c r="B51" s="57"/>
      <c r="C51" s="57"/>
      <c r="D51" s="57"/>
      <c r="E51" s="58">
        <v>0.43</v>
      </c>
      <c r="F51" s="59">
        <f>E51*E33</f>
        <v>169.37699999999998</v>
      </c>
    </row>
    <row r="52" spans="1:6" ht="12.75">
      <c r="A52" s="4" t="s">
        <v>35</v>
      </c>
      <c r="F52" s="30">
        <f>F49+F50+F51</f>
        <v>1343.1989999999998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0.1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240839</v>
      </c>
      <c r="D58">
        <v>229360</v>
      </c>
      <c r="E58">
        <v>393.9</v>
      </c>
      <c r="F58" s="33">
        <f>C58/D58*E58</f>
        <v>413.61389126264385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0">
        <f>M34</f>
        <v>379.924902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124.21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0.22</v>
      </c>
      <c r="E65" t="s">
        <v>15</v>
      </c>
      <c r="F65" s="10">
        <f>B65*D65</f>
        <v>86.658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7" t="s">
        <v>85</v>
      </c>
      <c r="B67" s="57"/>
      <c r="C67" s="57"/>
      <c r="D67" s="59">
        <v>0.32</v>
      </c>
      <c r="E67" s="57"/>
      <c r="F67" s="59">
        <f>D67*E33</f>
        <v>126.048</v>
      </c>
    </row>
    <row r="68" spans="1:6" ht="12.75">
      <c r="A68" s="4" t="s">
        <v>26</v>
      </c>
      <c r="B68" s="9"/>
      <c r="C68" s="9"/>
      <c r="F68" s="30">
        <f>SUM(F58:F67)</f>
        <v>1130.4547932626438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0.23</v>
      </c>
      <c r="E70" t="s">
        <v>15</v>
      </c>
      <c r="F70" s="10">
        <f>B70*D70</f>
        <v>90.597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0.91</v>
      </c>
      <c r="E73" t="s">
        <v>15</v>
      </c>
      <c r="F73" s="10">
        <f>B73*D73</f>
        <v>358.449</v>
      </c>
    </row>
    <row r="74" spans="1:6" ht="12.75">
      <c r="A74" s="4" t="s">
        <v>30</v>
      </c>
      <c r="F74" s="30">
        <f>F70+F73</f>
        <v>449.046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2.23</v>
      </c>
      <c r="E77" t="s">
        <v>15</v>
      </c>
      <c r="F77" s="10">
        <f>B77*D77</f>
        <v>878.3969999999999</v>
      </c>
    </row>
    <row r="78" spans="1:6" ht="12.75">
      <c r="A78" s="4" t="s">
        <v>33</v>
      </c>
      <c r="F78" s="30">
        <f>SUM(F77)</f>
        <v>878.3969999999999</v>
      </c>
    </row>
    <row r="79" spans="1:6" ht="12.75">
      <c r="A79" s="60" t="s">
        <v>79</v>
      </c>
      <c r="B79" s="57"/>
      <c r="C79" s="57"/>
      <c r="D79" s="58">
        <v>2.05</v>
      </c>
      <c r="E79" s="57"/>
      <c r="F79" s="61">
        <f>D79*E33</f>
        <v>807.4949999999999</v>
      </c>
    </row>
    <row r="80" spans="1:6" ht="12.75">
      <c r="A80" s="1" t="s">
        <v>34</v>
      </c>
      <c r="B80" s="1"/>
      <c r="F80" s="30">
        <f>F52+F56+F68+F74+F78+F79</f>
        <v>4608.5917932626435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267.2983240092333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161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v>165.95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3.5">
      <c r="A85" s="11" t="s">
        <v>36</v>
      </c>
      <c r="B85" s="11"/>
      <c r="C85" s="45"/>
      <c r="D85" s="11"/>
      <c r="E85" s="11"/>
      <c r="F85" s="43">
        <f>F80+F81+F82+F83+F84</f>
        <v>5202.840117271877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44166</v>
      </c>
      <c r="C87" s="38">
        <v>-167944</v>
      </c>
      <c r="D87" s="44">
        <f>F44</f>
        <v>5562.03</v>
      </c>
      <c r="E87" s="46">
        <f>F85</f>
        <v>5202.840117271877</v>
      </c>
      <c r="F87" s="47">
        <f>C87+D87-E87</f>
        <v>-167584.81011727187</v>
      </c>
    </row>
    <row r="89" spans="1:6" ht="13.5" thickBot="1">
      <c r="A89" t="s">
        <v>112</v>
      </c>
      <c r="C89" s="50">
        <v>43800</v>
      </c>
      <c r="D89" s="40" t="s">
        <v>113</v>
      </c>
      <c r="E89" s="50">
        <v>43830</v>
      </c>
      <c r="F89" t="s">
        <v>114</v>
      </c>
    </row>
    <row r="90" spans="1:7" ht="13.5" thickBot="1">
      <c r="A90" t="s">
        <v>115</v>
      </c>
      <c r="F90" s="47">
        <f>E87</f>
        <v>5202.840117271877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2017-08-21T12:49:35Z</cp:lastPrinted>
  <dcterms:created xsi:type="dcterms:W3CDTF">2008-08-18T07:30:19Z</dcterms:created>
  <dcterms:modified xsi:type="dcterms:W3CDTF">2020-02-18T10:25:28Z</dcterms:modified>
  <cp:category/>
  <cp:version/>
  <cp:contentType/>
  <cp:contentStatus/>
</cp:coreProperties>
</file>