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<sst xmlns="http://schemas.openxmlformats.org/spreadsheetml/2006/main" count="177" uniqueCount="151">
  <si>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</si>
  <si>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</si>
  <si>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</si>
  <si>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</si>
  <si>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</si>
  <si>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</si>
  <si>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</si>
  <si>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</si>
  <si>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</si>
  <si>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</si>
  <si>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</si>
  <si>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</si>
  <si>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</si>
  <si>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</si>
  <si>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</si>
  <si>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</si>
  <si>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</si>
  <si>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</si>
  <si>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</si>
  <si>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</si>
  <si>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</si>
  <si>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</si>
  <si>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</si>
  <si>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</si>
  <si>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</si>
  <si>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</si>
  <si>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</si>
  <si>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</si>
  <si>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</si>
  <si>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</si>
  <si>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</si>
  <si>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</si>
  <si>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</si>
  <si>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</si>
  <si>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</si>
  <si>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</si>
  <si>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</si>
  <si>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</si>
  <si>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</si>
  <si>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</si>
  <si>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</si>
  <si>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</si>
  <si>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</si>
  <si>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</si>
  <si>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</si>
  <si>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</si>
  <si>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</si>
  <si>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</si>
  <si>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</si>
  <si>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</si>
  <si>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</si>
  <si>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</si>
  <si>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</si>
  <si>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</si>
  <si>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</si>
  <si>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</si>
  <si>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</si>
  <si>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</si>
  <si>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</si>
  <si>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</si>
  <si>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</si>
  <si>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</si>
  <si>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</si>
  <si>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</si>
  <si>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</si>
  <si>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</si>
  <si>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</si>
  <si>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</si>
  <si>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</si>
  <si>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</si>
  <si>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</si>
  <si>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</si>
  <si>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</si>
  <si>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</si>
  <si>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</si>
  <si>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</si>
  <si>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</si>
  <si>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</si>
  <si>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</si>
  <si>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</si>
  <si>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</si>
  <si>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</si>
  <si>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</si>
  <si>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</si>
  <si>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</si>
  <si>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</si>
  <si>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</si>
  <si>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</si>
  <si>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</si>
  <si>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</si>
  <si>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</si>
  <si>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</si>
  <si>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</si>
  <si>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</si>
  <si>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</si>
  <si>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</si>
  <si>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</si>
  <si>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</si>
  <si>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</si>
  <si>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</si>
  <si>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</si>
  <si>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</si>
  <si>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</si>
  <si>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</si>
  <si>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</si>
  <si>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</si>
  <si>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</si>
  <si>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</si>
  <si>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</si>
  <si>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</si>
  <si>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</si>
  <si>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</si>
  <si>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</si>
  <si>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</si>
  <si>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</si>
  <si>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</si>
  <si>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</si>
  <si>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</si>
  <si>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</si>
  <si>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</si>
  <si>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</si>
  <si>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</si>
  <si>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</si>
  <si>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</si>
  <si>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</si>
  <si>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</si>
  <si>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</si>
  <si>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</si>
  <si>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</si>
  <si>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</si>
  <si>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</si>
  <si>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</si>
  <si>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</si>
  <si>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</si>
  <si>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</si>
  <si>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1.2 Аренда (Спарк,ростелеком,комстар,видикон)</t>
  </si>
  <si>
    <t>смена вентиля д 15 (1шт) п-д5</t>
  </si>
  <si>
    <t>смена труб д 32 (1мп) п-д5</t>
  </si>
  <si>
    <t>смена сгона 25 п-д5</t>
  </si>
  <si>
    <t>вентиль д 25</t>
  </si>
  <si>
    <t>1шт</t>
  </si>
  <si>
    <t>2шт</t>
  </si>
  <si>
    <t>4шт</t>
  </si>
  <si>
    <t>сгон 25</t>
  </si>
  <si>
    <t>труба д 32</t>
  </si>
  <si>
    <t>1мп</t>
  </si>
  <si>
    <t>муфта 32 раз.</t>
  </si>
  <si>
    <t>муфта 32 нер.</t>
  </si>
  <si>
    <t>уголок 45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</si>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</sst>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50" sqref="M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68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37</v>
      </c>
      <c r="K3" s="60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131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88</v>
      </c>
      <c r="J5" s="15"/>
      <c r="K5" s="15"/>
      <c r="L5" s="21" t="s">
        <v>42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91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>
        <v>3.76</v>
      </c>
      <c r="M11" s="45">
        <f t="shared" si="0"/>
        <v>621.0946224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80</v>
      </c>
      <c r="L17" s="21">
        <v>12.5</v>
      </c>
      <c r="M17" s="45">
        <f t="shared" si="0"/>
        <v>2064.8092500000002</v>
      </c>
    </row>
    <row r="18" spans="1:13" ht="12.75">
      <c r="A18" t="s">
        <v>101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102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127</v>
      </c>
      <c r="J20" s="20"/>
      <c r="K20" s="27" t="s">
        <v>59</v>
      </c>
      <c r="L20" s="28">
        <f>SUM(L6:L19)</f>
        <v>22.77</v>
      </c>
      <c r="M20" s="34">
        <f>SUM(M6:M19)</f>
        <v>3761.2565298</v>
      </c>
    </row>
    <row r="21" spans="1:11" ht="12.75">
      <c r="A21" t="s">
        <v>103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0">
        <v>1</v>
      </c>
      <c r="K24" s="53" t="s">
        <v>136</v>
      </c>
      <c r="L24" s="25">
        <f>1*0.81</f>
        <v>0.81</v>
      </c>
      <c r="M24" s="33">
        <f>L24*126.87*1.302*1.15</f>
        <v>153.86958531000002</v>
      </c>
    </row>
    <row r="25" spans="1:13" ht="12.75">
      <c r="A25" t="s">
        <v>107</v>
      </c>
      <c r="J25" s="20">
        <v>2</v>
      </c>
      <c r="K25" s="53" t="s">
        <v>138</v>
      </c>
      <c r="L25" s="44">
        <v>0.416</v>
      </c>
      <c r="M25" s="33">
        <f>L25*126.87*1.302*1.15</f>
        <v>79.024379616</v>
      </c>
    </row>
    <row r="26" spans="1:13" ht="12.75">
      <c r="A26" t="s">
        <v>108</v>
      </c>
      <c r="J26" s="41">
        <v>3</v>
      </c>
      <c r="K26" s="53" t="s">
        <v>137</v>
      </c>
      <c r="L26" s="59">
        <v>1.56</v>
      </c>
      <c r="M26" s="33">
        <f aca="true" t="shared" si="1" ref="M26:M38">L26*126.87*1.302*1.15</f>
        <v>296.34142356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1">
        <v>4</v>
      </c>
      <c r="K27" s="53" t="s">
        <v>149</v>
      </c>
      <c r="L27" s="45">
        <f>0.02*7.1</f>
        <v>0.142</v>
      </c>
      <c r="M27" s="33">
        <f t="shared" si="1"/>
        <v>26.974668041999994</v>
      </c>
    </row>
    <row r="28" spans="1:13" ht="12.75">
      <c r="A28" t="s">
        <v>110</v>
      </c>
      <c r="B28" s="1"/>
      <c r="C28" s="1"/>
      <c r="D28" s="1"/>
      <c r="J28" s="41">
        <v>5</v>
      </c>
      <c r="K28" s="53"/>
      <c r="L28" s="25"/>
      <c r="M28" s="33">
        <f t="shared" si="1"/>
        <v>0</v>
      </c>
    </row>
    <row r="29" spans="10:13" ht="12.75">
      <c r="J29" s="41">
        <v>6</v>
      </c>
      <c r="K29" s="53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53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54784.97</v>
      </c>
      <c r="J39" s="20"/>
      <c r="K39" s="29" t="s">
        <v>59</v>
      </c>
      <c r="L39" s="28">
        <f>SUM(L24:L38)</f>
        <v>2.928</v>
      </c>
      <c r="M39" s="34">
        <f>SUM(M24:M38)</f>
        <v>556.210056528</v>
      </c>
    </row>
    <row r="40" spans="1:11" ht="12.75">
      <c r="A40" t="s">
        <v>7</v>
      </c>
      <c r="F40" s="5">
        <v>45446.54</v>
      </c>
      <c r="K40" s="1" t="s">
        <v>63</v>
      </c>
    </row>
    <row r="41" spans="2:13" ht="12.75">
      <c r="B41" t="s">
        <v>8</v>
      </c>
      <c r="F41" s="9">
        <f>F40/F39</f>
        <v>0.8295439424353066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135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46451.54</v>
      </c>
      <c r="J43" s="20">
        <v>1</v>
      </c>
      <c r="K43" s="20" t="s">
        <v>139</v>
      </c>
      <c r="L43" s="25" t="s">
        <v>140</v>
      </c>
      <c r="M43" s="25">
        <v>536.5</v>
      </c>
    </row>
    <row r="44" spans="10:13" ht="12.75">
      <c r="J44" s="20">
        <v>2</v>
      </c>
      <c r="K44" s="20" t="s">
        <v>143</v>
      </c>
      <c r="L44" s="25" t="s">
        <v>140</v>
      </c>
      <c r="M44" s="25">
        <v>47.15</v>
      </c>
    </row>
    <row r="45" spans="2:13" ht="12.75">
      <c r="B45" s="1" t="s">
        <v>10</v>
      </c>
      <c r="C45" s="1"/>
      <c r="J45" s="20">
        <v>3</v>
      </c>
      <c r="K45" s="20" t="s">
        <v>144</v>
      </c>
      <c r="L45" s="25" t="s">
        <v>145</v>
      </c>
      <c r="M45" s="25">
        <v>149</v>
      </c>
    </row>
    <row r="46" spans="10:13" ht="12.75">
      <c r="J46" s="20">
        <v>4</v>
      </c>
      <c r="K46" s="20" t="s">
        <v>146</v>
      </c>
      <c r="L46" s="25" t="s">
        <v>141</v>
      </c>
      <c r="M46" s="25">
        <f>2*155</f>
        <v>310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147</v>
      </c>
      <c r="L47" s="25" t="s">
        <v>141</v>
      </c>
      <c r="M47" s="25">
        <f>2*78</f>
        <v>156</v>
      </c>
    </row>
    <row r="48" spans="1:13" ht="12.75">
      <c r="A48" t="s">
        <v>12</v>
      </c>
      <c r="F48" s="11">
        <f>(5085+765)*1.302</f>
        <v>7616.7</v>
      </c>
      <c r="J48" s="20">
        <v>6</v>
      </c>
      <c r="K48" s="20" t="s">
        <v>148</v>
      </c>
      <c r="L48" s="25" t="s">
        <v>142</v>
      </c>
      <c r="M48" s="45">
        <f>4*24.32</f>
        <v>97.28</v>
      </c>
    </row>
    <row r="49" spans="1:13" ht="12.75">
      <c r="A49" s="6" t="s">
        <v>15</v>
      </c>
      <c r="F49" s="11">
        <f>(1153)*1.202</f>
        <v>1385.906</v>
      </c>
      <c r="J49" s="20">
        <v>7</v>
      </c>
      <c r="K49" s="20" t="s">
        <v>150</v>
      </c>
      <c r="L49" s="25" t="s">
        <v>141</v>
      </c>
      <c r="M49" s="25">
        <f>2*13.86</f>
        <v>27.72</v>
      </c>
    </row>
    <row r="50" spans="1:13" ht="12.75">
      <c r="A50" s="6" t="s">
        <v>83</v>
      </c>
      <c r="E50" s="5"/>
      <c r="F50" s="1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9002.606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6970.614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6970.614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183454</v>
      </c>
      <c r="D57">
        <v>229360</v>
      </c>
      <c r="E57">
        <v>3433.8</v>
      </c>
      <c r="F57" s="35">
        <f>C57/D57*E57</f>
        <v>2746.530978374608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3761.2565298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556.210056528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v>0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M76</f>
        <v>1323.65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>
        <v>20</v>
      </c>
      <c r="K62" s="20"/>
      <c r="L62" s="25"/>
      <c r="M62" s="25"/>
    </row>
    <row r="63" spans="1:13" ht="12.75">
      <c r="A63" t="s">
        <v>25</v>
      </c>
      <c r="F63" s="5"/>
      <c r="J63" s="20">
        <v>21</v>
      </c>
      <c r="K63" s="20"/>
      <c r="L63" s="25"/>
      <c r="M63" s="25"/>
    </row>
    <row r="64" spans="2:13" ht="12.75">
      <c r="B64">
        <v>3433.8</v>
      </c>
      <c r="C64" t="s">
        <v>13</v>
      </c>
      <c r="D64" s="11">
        <v>0.1</v>
      </c>
      <c r="E64" t="s">
        <v>14</v>
      </c>
      <c r="F64" s="11">
        <f>B64*D64</f>
        <v>343.38000000000005</v>
      </c>
      <c r="J64" s="20">
        <v>22</v>
      </c>
      <c r="K64" s="20"/>
      <c r="L64" s="25"/>
      <c r="M64" s="25"/>
    </row>
    <row r="65" spans="1:13" ht="12.75">
      <c r="A65" s="54" t="s">
        <v>82</v>
      </c>
      <c r="B65" s="54"/>
      <c r="C65" s="54"/>
      <c r="D65" s="55"/>
      <c r="E65" s="54"/>
      <c r="F65" s="55">
        <v>0</v>
      </c>
      <c r="J65" s="20">
        <v>23</v>
      </c>
      <c r="K65" s="20"/>
      <c r="L65" s="25"/>
      <c r="M65" s="25"/>
    </row>
    <row r="66" spans="1:13" ht="12.75">
      <c r="A66" s="54" t="s">
        <v>84</v>
      </c>
      <c r="B66" s="54"/>
      <c r="C66" s="54"/>
      <c r="D66" s="55">
        <v>0</v>
      </c>
      <c r="E66" s="54"/>
      <c r="F66" s="55">
        <f>D66*E32</f>
        <v>0</v>
      </c>
      <c r="J66" s="20">
        <v>24</v>
      </c>
      <c r="K66" s="20"/>
      <c r="L66" s="25"/>
      <c r="M66" s="25"/>
    </row>
    <row r="67" spans="1:13" ht="12.75">
      <c r="A67" s="4" t="s">
        <v>26</v>
      </c>
      <c r="B67" s="10"/>
      <c r="C67" s="10"/>
      <c r="F67" s="32">
        <f>SUM(F57:F66)</f>
        <v>8731.027564702606</v>
      </c>
      <c r="J67" s="20">
        <v>25</v>
      </c>
      <c r="K67" s="20"/>
      <c r="L67" s="25"/>
      <c r="M67" s="25"/>
    </row>
    <row r="68" spans="1:13" ht="12.75">
      <c r="A68" s="4" t="s">
        <v>27</v>
      </c>
      <c r="F68" s="5"/>
      <c r="J68" s="20">
        <v>26</v>
      </c>
      <c r="K68" s="20"/>
      <c r="L68" s="25"/>
      <c r="M68" s="25"/>
    </row>
    <row r="69" spans="1:13" ht="12.75">
      <c r="A69" t="s">
        <v>28</v>
      </c>
      <c r="B69">
        <v>3433.8</v>
      </c>
      <c r="C69" t="s">
        <v>67</v>
      </c>
      <c r="D69" s="5">
        <v>0.18</v>
      </c>
      <c r="E69" t="s">
        <v>14</v>
      </c>
      <c r="F69" s="11">
        <f>B69*D69</f>
        <v>618.0840000000001</v>
      </c>
      <c r="J69" s="20">
        <v>27</v>
      </c>
      <c r="K69" s="20"/>
      <c r="L69" s="25"/>
      <c r="M69" s="25"/>
    </row>
    <row r="70" spans="1:13" ht="12.75">
      <c r="A70" t="s">
        <v>29</v>
      </c>
      <c r="F70" s="5"/>
      <c r="J70" s="20">
        <v>28</v>
      </c>
      <c r="K70" s="20"/>
      <c r="L70" s="25"/>
      <c r="M70" s="25"/>
    </row>
    <row r="71" spans="1:13" ht="12.75">
      <c r="A71" s="7" t="s">
        <v>73</v>
      </c>
      <c r="F71" s="5"/>
      <c r="J71" s="20">
        <v>29</v>
      </c>
      <c r="K71" s="20"/>
      <c r="L71" s="25"/>
      <c r="M71" s="25"/>
    </row>
    <row r="72" spans="2:13" ht="12.75">
      <c r="B72">
        <v>3433.8</v>
      </c>
      <c r="C72" t="s">
        <v>13</v>
      </c>
      <c r="D72" s="11">
        <v>0.9</v>
      </c>
      <c r="E72" t="s">
        <v>14</v>
      </c>
      <c r="F72" s="11">
        <f>B72*D72</f>
        <v>3090.42</v>
      </c>
      <c r="J72" s="20">
        <v>30</v>
      </c>
      <c r="K72" s="20"/>
      <c r="L72" s="25"/>
      <c r="M72" s="25"/>
    </row>
    <row r="73" spans="1:13" ht="12.75">
      <c r="A73" s="4" t="s">
        <v>30</v>
      </c>
      <c r="F73" s="32">
        <f>F69+F72</f>
        <v>3708.504</v>
      </c>
      <c r="J73" s="20">
        <v>31</v>
      </c>
      <c r="K73" s="20"/>
      <c r="L73" s="25"/>
      <c r="M73" s="25"/>
    </row>
    <row r="74" spans="1:13" ht="12.75">
      <c r="A74" s="4" t="s">
        <v>31</v>
      </c>
      <c r="F74" s="5"/>
      <c r="J74" s="20">
        <v>32</v>
      </c>
      <c r="K74" s="20"/>
      <c r="L74" s="25"/>
      <c r="M74" s="25"/>
    </row>
    <row r="75" spans="1:13" ht="12.75">
      <c r="A75" s="7" t="s">
        <v>32</v>
      </c>
      <c r="B75" s="7"/>
      <c r="C75" s="7"/>
      <c r="D75" s="7"/>
      <c r="E75" s="7"/>
      <c r="F75" s="7"/>
      <c r="J75" s="20">
        <v>33</v>
      </c>
      <c r="K75" s="20"/>
      <c r="L75" s="25"/>
      <c r="M75" s="25"/>
    </row>
    <row r="76" spans="2:13" ht="12.75">
      <c r="B76">
        <v>3433.8</v>
      </c>
      <c r="C76" t="s">
        <v>13</v>
      </c>
      <c r="D76" s="11">
        <v>1.84</v>
      </c>
      <c r="E76" t="s">
        <v>14</v>
      </c>
      <c r="F76" s="11">
        <f>B76*D76</f>
        <v>6318.192000000001</v>
      </c>
      <c r="J76" s="20"/>
      <c r="K76" s="20"/>
      <c r="L76" s="30" t="s">
        <v>66</v>
      </c>
      <c r="M76" s="34">
        <f>SUM(M43:M75)</f>
        <v>1323.65</v>
      </c>
    </row>
    <row r="77" spans="1:13" ht="12.75">
      <c r="A77" s="4" t="s">
        <v>33</v>
      </c>
      <c r="F77" s="32">
        <f>SUM(F76)</f>
        <v>6318.192000000001</v>
      </c>
      <c r="J77" s="46"/>
      <c r="K77" s="46"/>
      <c r="L77" s="47"/>
      <c r="M77" s="48"/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34</v>
      </c>
      <c r="B79" s="1"/>
      <c r="F79" s="32">
        <f>F51+F55+F67+F73+F77+F78</f>
        <v>34730.94356470261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2014.3947267527512</v>
      </c>
    </row>
    <row r="81" spans="1:6" ht="12.75">
      <c r="A81" s="1"/>
      <c r="B81" s="36" t="s">
        <v>128</v>
      </c>
      <c r="C81" s="36"/>
      <c r="D81" s="1"/>
      <c r="E81" s="61"/>
      <c r="F81" s="62">
        <v>2031.44</v>
      </c>
    </row>
    <row r="82" spans="1:6" ht="12.75">
      <c r="A82" s="1"/>
      <c r="B82" s="36" t="s">
        <v>129</v>
      </c>
      <c r="C82" s="36"/>
      <c r="D82" s="1"/>
      <c r="E82" s="61"/>
      <c r="F82" s="62">
        <v>394.12</v>
      </c>
    </row>
    <row r="83" spans="1:6" ht="12.75">
      <c r="A83" s="1"/>
      <c r="B83" s="36" t="s">
        <v>130</v>
      </c>
      <c r="C83" s="36"/>
      <c r="D83" s="1"/>
      <c r="E83" s="61"/>
      <c r="F83" s="62">
        <v>1997.58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41168.47829145537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63" t="s">
        <v>134</v>
      </c>
    </row>
    <row r="86" spans="1:6" ht="12.75">
      <c r="A86" s="13"/>
      <c r="B86" s="39">
        <v>43466</v>
      </c>
      <c r="C86" s="40">
        <v>-270676</v>
      </c>
      <c r="D86" s="42">
        <f>F43</f>
        <v>46451.54</v>
      </c>
      <c r="E86" s="42">
        <f>F84</f>
        <v>41168.47829145537</v>
      </c>
      <c r="F86" s="43">
        <f>C86+D86-E86</f>
        <v>-265392.9382914554</v>
      </c>
    </row>
    <row r="88" spans="1:6" ht="13.5" thickBot="1">
      <c r="A88" t="s">
        <v>111</v>
      </c>
      <c r="C88" s="57">
        <v>43466</v>
      </c>
      <c r="D88" s="8" t="s">
        <v>112</v>
      </c>
      <c r="E88" s="57">
        <v>43496</v>
      </c>
      <c r="F88" t="s">
        <v>113</v>
      </c>
    </row>
    <row r="89" spans="1:7" ht="13.5" thickBot="1">
      <c r="A89" t="s">
        <v>114</v>
      </c>
      <c r="F89" s="58">
        <f>E86</f>
        <v>41168.47829145537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2019-04-10T12:55:39Z</dcterms:modified>
  <cp:category/>
  <cp:version/>
  <cp:contentType/>
  <cp:contentStatus/>
</cp:coreProperties>
</file>