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<sst xmlns="http://schemas.openxmlformats.org/spreadsheetml/2006/main" count="163" uniqueCount="140">
  <si>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</si>
  <si>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</si>
  <si>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</si>
  <si>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</si>
  <si>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</si>
  <si>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</si>
  <si>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</si>
  <si>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</si>
  <si>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</si>
  <si>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</si>
  <si>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</si>
  <si>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</si>
  <si>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</si>
  <si>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</si>
  <si>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</si>
  <si>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</si>
  <si>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</si>
  <si>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</si>
  <si>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</si>
  <si>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</si>
  <si>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</si>
  <si>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</si>
  <si>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</si>
  <si>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</si>
  <si>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</si>
  <si>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</si>
  <si>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</si>
  <si>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</si>
  <si>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</si>
  <si>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</si>
  <si>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</si>
  <si>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</si>
  <si>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</si>
  <si>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</si>
  <si>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</si>
  <si>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</si>
  <si>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</si>
  <si>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</si>
  <si>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</si>
  <si>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</si>
  <si>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</si>
  <si>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</si>
  <si>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</si>
  <si>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</si>
  <si>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</si>
  <si>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</si>
  <si>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</si>
  <si>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</si>
  <si>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</si>
  <si>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</si>
  <si>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</si>
  <si>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</si>
  <si>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</si>
  <si>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</si>
  <si>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</si>
  <si>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</si>
  <si>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</si>
  <si>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</si>
  <si>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</si>
  <si>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</si>
  <si>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</si>
  <si>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</si>
  <si>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</si>
  <si>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</si>
  <si>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</si>
  <si>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</si>
  <si>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</si>
  <si>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</si>
  <si>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</si>
  <si>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</si>
  <si>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</si>
  <si>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</si>
  <si>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</si>
  <si>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</si>
  <si>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</si>
  <si>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</si>
  <si>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</si>
  <si>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</si>
  <si>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</si>
  <si>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</si>
  <si>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</si>
  <si>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</si>
  <si>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</si>
  <si>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</si>
  <si>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</si>
  <si>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</si>
  <si>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</si>
  <si>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</si>
  <si>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</si>
  <si>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</si>
  <si>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</si>
  <si>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</si>
  <si>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</si>
  <si>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</si>
  <si>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</si>
  <si>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</si>
  <si>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</si>
  <si>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</si>
  <si>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</si>
  <si>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</si>
  <si>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</si>
  <si>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</si>
  <si>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</si>
  <si>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</si>
  <si>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</si>
  <si>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</si>
  <si>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</si>
  <si>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</si>
  <si>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</si>
  <si>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</si>
  <si>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</si>
  <si>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</si>
  <si>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</si>
  <si>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</si>
  <si>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</si>
  <si>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</si>
  <si>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</si>
  <si>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</si>
  <si>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</si>
  <si>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</si>
  <si>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</si>
  <si>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</si>
  <si>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</si>
  <si>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</si>
  <si>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</si>
  <si>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</si>
  <si>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</si>
  <si>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</si>
  <si>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</si>
  <si>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</si>
  <si>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</si>
  <si>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</si>
  <si>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</si>
  <si>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(интер-телеком,ростелеком,комстар,видикон)</t>
  </si>
  <si>
    <t>декабря</t>
  </si>
  <si>
    <t>за   декабрь  2019 г.</t>
  </si>
  <si>
    <t>ост.на 01.01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</si>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</sst>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6">
      <selection activeCell="M39" sqref="M39"/>
    </sheetView>
  </sheetViews>
  <sheetFormatPr defaultColWidth="9.00390625" defaultRowHeight="12.75"/>
  <cols>
    <col min="1" max="1" width="15.50390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12</v>
      </c>
      <c r="K2" s="5" t="s">
        <v>135</v>
      </c>
    </row>
    <row r="3" spans="1:13" ht="12.75">
      <c r="A3" t="s">
        <v>87</v>
      </c>
      <c r="J3" s="14" t="s">
        <v>35</v>
      </c>
      <c r="K3" s="5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2">
        <f>L6*126.87*1.302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2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2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2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2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2.91</v>
      </c>
      <c r="M11" s="52">
        <f t="shared" si="0"/>
        <v>480.6875934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2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2">
        <f t="shared" si="0"/>
        <v>26.429558400000005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2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2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2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2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2">
        <f t="shared" si="0"/>
        <v>178.39951920000004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2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28">
        <f>SUM(L6:L19)</f>
        <v>4.65</v>
      </c>
      <c r="M20" s="33">
        <f>SUM(M6:M19)</f>
        <v>768.109041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>
        <f>0.03*7.1</f>
        <v>0.213</v>
      </c>
      <c r="M24" s="32">
        <f aca="true" t="shared" si="1" ref="M24:M33">L24*126.87*1.302*1.15</f>
        <v>40.46200206299999</v>
      </c>
    </row>
    <row r="25" spans="1:13" ht="12.75">
      <c r="A25" t="s">
        <v>107</v>
      </c>
      <c r="J25" s="20">
        <v>2</v>
      </c>
      <c r="K25" s="20"/>
      <c r="L25" s="52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52"/>
      <c r="M26" s="32">
        <f t="shared" si="1"/>
        <v>0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H27" s="56"/>
      <c r="J27" s="20">
        <v>4</v>
      </c>
      <c r="K27" s="20"/>
      <c r="L27" s="52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0.213</v>
      </c>
      <c r="M34" s="33">
        <f>SUM(M24:M33)</f>
        <v>40.46200206299999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 t="s">
        <v>138</v>
      </c>
      <c r="L38" s="25" t="s">
        <v>139</v>
      </c>
      <c r="M38" s="25">
        <f>3*25.6</f>
        <v>76.80000000000001</v>
      </c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21122.72-674.68</f>
        <v>20448.04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22480.18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1.0993806741379613</v>
      </c>
      <c r="J42" s="20">
        <v>5</v>
      </c>
      <c r="K42" s="20"/>
      <c r="L42" s="25"/>
      <c r="M42" s="25"/>
    </row>
    <row r="43" spans="1:13" ht="12.75">
      <c r="A43" t="s">
        <v>133</v>
      </c>
      <c r="F43" s="5">
        <f>400+400+250+105</f>
        <v>1155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23635.18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/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/>
      <c r="K48" s="20"/>
      <c r="L48" s="25"/>
      <c r="M48" s="25"/>
    </row>
    <row r="49" spans="1:13" ht="12.75">
      <c r="A49" t="s">
        <v>12</v>
      </c>
      <c r="F49" s="11">
        <f>3418.25*1.302</f>
        <v>4450.5615</v>
      </c>
      <c r="J49" s="20"/>
      <c r="K49" s="20"/>
      <c r="L49" s="25"/>
      <c r="M49" s="25"/>
    </row>
    <row r="50" spans="1:13" ht="12.75">
      <c r="A50" s="6" t="s">
        <v>15</v>
      </c>
      <c r="D50" s="50"/>
      <c r="F50" s="51">
        <v>0</v>
      </c>
      <c r="J50" s="20"/>
      <c r="K50" s="20"/>
      <c r="L50" s="25"/>
      <c r="M50" s="25"/>
    </row>
    <row r="51" spans="1:13" ht="12.75">
      <c r="A51" s="62" t="s">
        <v>84</v>
      </c>
      <c r="B51" s="63"/>
      <c r="C51" s="63"/>
      <c r="D51" s="63"/>
      <c r="E51" s="64">
        <v>0.43</v>
      </c>
      <c r="F51" s="65">
        <f>E51*E33</f>
        <v>659.6629999999999</v>
      </c>
      <c r="J51" s="20"/>
      <c r="K51" s="20"/>
      <c r="L51" s="25"/>
      <c r="M51" s="25"/>
    </row>
    <row r="52" spans="1:13" ht="12.75">
      <c r="A52" s="4" t="s">
        <v>33</v>
      </c>
      <c r="F52" s="31">
        <f>F49+F50+F51</f>
        <v>5110.224499999999</v>
      </c>
      <c r="J52" s="20"/>
      <c r="K52" s="20"/>
      <c r="L52" s="25"/>
      <c r="M52" s="25"/>
    </row>
    <row r="53" spans="1:13" ht="12.75">
      <c r="A53" s="4" t="s">
        <v>16</v>
      </c>
      <c r="J53" s="20"/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/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0.1</v>
      </c>
      <c r="E55" t="s">
        <v>14</v>
      </c>
      <c r="F55" s="11">
        <f>B55*D55</f>
        <v>4.800000000000001</v>
      </c>
      <c r="J55" s="20"/>
      <c r="K55" s="20"/>
      <c r="L55" s="30" t="s">
        <v>64</v>
      </c>
      <c r="M55" s="33">
        <f>SUM(M38:M54)</f>
        <v>76.80000000000001</v>
      </c>
    </row>
    <row r="56" spans="1:6" ht="12.75">
      <c r="A56" s="53" t="s">
        <v>83</v>
      </c>
      <c r="B56" s="53"/>
      <c r="C56" s="53"/>
      <c r="D56" s="54"/>
      <c r="E56" s="53"/>
      <c r="F56" s="55">
        <v>0</v>
      </c>
    </row>
    <row r="57" spans="1:6" ht="12.75">
      <c r="A57" s="4" t="s">
        <v>17</v>
      </c>
      <c r="B57" s="10"/>
      <c r="C57" s="10"/>
      <c r="F57" s="31">
        <f>SUM(F54:F56)</f>
        <v>4.800000000000001</v>
      </c>
    </row>
    <row r="58" spans="1:2" ht="12.75">
      <c r="A58" s="4" t="s">
        <v>18</v>
      </c>
      <c r="B58" s="4"/>
    </row>
    <row r="59" spans="1:6" ht="12.75">
      <c r="A59" t="s">
        <v>19</v>
      </c>
      <c r="C59" s="53">
        <v>240839</v>
      </c>
      <c r="D59">
        <v>229360</v>
      </c>
      <c r="E59">
        <v>1534.1</v>
      </c>
      <c r="F59" s="34">
        <f>C59/D59*E59</f>
        <v>1610.8785747296824</v>
      </c>
    </row>
    <row r="60" spans="1:6" ht="12.75">
      <c r="A60" t="s">
        <v>20</v>
      </c>
      <c r="F60" s="34">
        <f>M20</f>
        <v>768.109041</v>
      </c>
    </row>
    <row r="61" spans="1:6" ht="12.75">
      <c r="A61" t="s">
        <v>21</v>
      </c>
      <c r="F61" s="11">
        <f>M34</f>
        <v>40.46200206299999</v>
      </c>
    </row>
    <row r="62" spans="1:6" ht="12.75">
      <c r="A62" t="s">
        <v>71</v>
      </c>
      <c r="F62" s="5">
        <v>0</v>
      </c>
    </row>
    <row r="63" spans="1:6" ht="12.75">
      <c r="A63" t="s">
        <v>22</v>
      </c>
      <c r="F63" s="11">
        <f>M55</f>
        <v>76.80000000000001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0.22</v>
      </c>
      <c r="E66" s="45" t="s">
        <v>14</v>
      </c>
      <c r="F66" s="46">
        <f>B66*D66</f>
        <v>337.502</v>
      </c>
    </row>
    <row r="67" spans="1:6" ht="12.75">
      <c r="A67" s="53" t="s">
        <v>75</v>
      </c>
      <c r="B67" s="53"/>
      <c r="C67" s="53"/>
      <c r="D67" s="55"/>
      <c r="E67" s="53"/>
      <c r="F67" s="55">
        <v>0</v>
      </c>
    </row>
    <row r="68" spans="1:6" ht="12.75">
      <c r="A68" s="63" t="s">
        <v>85</v>
      </c>
      <c r="B68" s="63"/>
      <c r="C68" s="63"/>
      <c r="D68" s="65">
        <v>0.32</v>
      </c>
      <c r="E68" s="63"/>
      <c r="F68" s="65">
        <f>D68*E33</f>
        <v>490.912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3324.6636177926825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0.23</v>
      </c>
      <c r="E71" t="s">
        <v>14</v>
      </c>
      <c r="F71" s="11">
        <f>B71*D71</f>
        <v>352.843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0.91</v>
      </c>
      <c r="E74" t="s">
        <v>14</v>
      </c>
      <c r="F74" s="11">
        <f>B74*D74</f>
        <v>1396.031</v>
      </c>
    </row>
    <row r="75" spans="1:6" ht="12.75">
      <c r="A75" s="4" t="s">
        <v>29</v>
      </c>
      <c r="F75" s="31">
        <f>F71+F74</f>
        <v>1748.874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2.23</v>
      </c>
      <c r="E78" t="s">
        <v>14</v>
      </c>
      <c r="F78" s="11">
        <f>B78*D78</f>
        <v>3421.0429999999997</v>
      </c>
    </row>
    <row r="79" spans="1:6" ht="12.75">
      <c r="A79" s="4" t="s">
        <v>31</v>
      </c>
      <c r="F79" s="31">
        <f>SUM(F78)</f>
        <v>3421.0429999999997</v>
      </c>
    </row>
    <row r="80" spans="1:6" ht="12.75">
      <c r="A80" s="66" t="s">
        <v>78</v>
      </c>
      <c r="B80" s="63"/>
      <c r="C80" s="63"/>
      <c r="D80" s="64">
        <v>2.05</v>
      </c>
      <c r="E80" s="63"/>
      <c r="F80" s="67">
        <f>D80*E33</f>
        <v>3144.9049999999997</v>
      </c>
    </row>
    <row r="81" spans="1:9" ht="12.75">
      <c r="A81" s="1" t="s">
        <v>32</v>
      </c>
      <c r="B81" s="1"/>
      <c r="F81" s="31">
        <f>F52+F57+F69+F75+F79+F80</f>
        <v>16754.51011779268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971.7615868319754</v>
      </c>
    </row>
    <row r="83" spans="1:6" ht="12.75">
      <c r="A83" s="1"/>
      <c r="B83" s="35" t="s">
        <v>129</v>
      </c>
      <c r="C83" s="35"/>
      <c r="D83" s="1"/>
      <c r="E83" s="60"/>
      <c r="F83" s="61">
        <v>634.8</v>
      </c>
    </row>
    <row r="84" spans="1:6" ht="12.75">
      <c r="A84" s="1"/>
      <c r="B84" s="35" t="s">
        <v>130</v>
      </c>
      <c r="C84" s="35"/>
      <c r="D84" s="1"/>
      <c r="E84" s="60"/>
      <c r="F84" s="61">
        <v>107.34</v>
      </c>
    </row>
    <row r="85" spans="1:6" ht="12.75">
      <c r="A85" s="1"/>
      <c r="B85" s="35" t="s">
        <v>131</v>
      </c>
      <c r="C85" s="35"/>
      <c r="D85" s="1"/>
      <c r="E85" s="60"/>
      <c r="F85" s="61">
        <v>0</v>
      </c>
    </row>
    <row r="86" spans="1:6" ht="13.5">
      <c r="A86" s="12" t="s">
        <v>34</v>
      </c>
      <c r="B86" s="12"/>
      <c r="C86" s="12"/>
      <c r="D86" s="12"/>
      <c r="E86" s="12"/>
      <c r="F86" s="41">
        <f>F81+F82+F83+F84+F85</f>
        <v>18468.411704624654</v>
      </c>
    </row>
    <row r="87" spans="2:6" ht="12.75">
      <c r="B87" s="36" t="s">
        <v>67</v>
      </c>
      <c r="C87" s="37" t="s">
        <v>68</v>
      </c>
      <c r="D87" s="22" t="s">
        <v>69</v>
      </c>
      <c r="E87" s="22" t="s">
        <v>70</v>
      </c>
      <c r="F87" s="40" t="s">
        <v>136</v>
      </c>
    </row>
    <row r="88" spans="1:6" ht="12.75">
      <c r="A88" s="13"/>
      <c r="B88" s="38">
        <v>44166</v>
      </c>
      <c r="C88" s="39">
        <v>-177050</v>
      </c>
      <c r="D88" s="42">
        <f>F44</f>
        <v>23635.18</v>
      </c>
      <c r="E88" s="42">
        <f>F86</f>
        <v>18468.411704624654</v>
      </c>
      <c r="F88" s="43">
        <f>C88+D88-E88</f>
        <v>-171883.23170462466</v>
      </c>
    </row>
    <row r="90" spans="1:6" ht="13.5" thickBot="1">
      <c r="A90" t="s">
        <v>113</v>
      </c>
      <c r="C90" s="57">
        <v>43800</v>
      </c>
      <c r="D90" s="8" t="s">
        <v>114</v>
      </c>
      <c r="E90" s="57">
        <v>43830</v>
      </c>
      <c r="F90" t="s">
        <v>115</v>
      </c>
    </row>
    <row r="91" spans="1:7" ht="13.5" thickBot="1">
      <c r="A91" t="s">
        <v>116</v>
      </c>
      <c r="F91" s="58">
        <f>E88</f>
        <v>18468.411704624654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2017-08-21T12:51:29Z</cp:lastPrinted>
  <dcterms:created xsi:type="dcterms:W3CDTF">2008-08-18T07:30:19Z</dcterms:created>
  <dcterms:modified xsi:type="dcterms:W3CDTF">2020-02-13T12:32:17Z</dcterms:modified>
  <cp:category/>
  <cp:version/>
  <cp:contentType/>
  <cp:contentStatus/>
</cp:coreProperties>
</file>