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<sst xmlns="http://schemas.openxmlformats.org/spreadsheetml/2006/main" count="162" uniqueCount="139">
  <si>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</si>
  <si>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</si>
  <si>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</si>
  <si>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</si>
  <si>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</si>
  <si>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</si>
  <si>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</si>
  <si>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</si>
  <si>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</si>
  <si>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</si>
  <si>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</si>
  <si>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</si>
  <si>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</si>
  <si>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</si>
  <si>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</si>
  <si>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</si>
  <si>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</si>
  <si>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</si>
  <si>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</si>
  <si>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</si>
  <si>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</si>
  <si>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</si>
  <si>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</si>
  <si>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</si>
  <si>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</si>
  <si>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</si>
  <si>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</si>
  <si>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</si>
  <si>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</si>
  <si>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</si>
  <si>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</si>
  <si>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</si>
  <si>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</si>
  <si>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</si>
  <si>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</si>
  <si>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</si>
  <si>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</si>
  <si>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</si>
  <si>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</si>
  <si>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</si>
  <si>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</si>
  <si>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</si>
  <si>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</si>
  <si>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</si>
  <si>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</si>
  <si>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</si>
  <si>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</si>
  <si>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</si>
  <si>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</si>
  <si>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</si>
  <si>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</si>
  <si>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</si>
  <si>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</si>
  <si>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</si>
  <si>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</si>
  <si>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</si>
  <si>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</si>
  <si>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</si>
  <si>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</si>
  <si>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</si>
  <si>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</si>
  <si>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</si>
  <si>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</si>
  <si>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</si>
  <si>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</si>
  <si>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</si>
  <si>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</si>
  <si>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</si>
  <si>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</si>
  <si>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</si>
  <si>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</si>
  <si>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</si>
  <si>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</si>
  <si>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</si>
  <si>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</si>
  <si>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</si>
  <si>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</si>
  <si>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</si>
  <si>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</si>
  <si>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</si>
  <si>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</si>
  <si>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</si>
  <si>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</si>
  <si>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</si>
  <si>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</si>
  <si>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</si>
  <si>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</si>
  <si>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</si>
  <si>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</si>
  <si>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</si>
  <si>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</si>
  <si>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</si>
  <si>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</si>
  <si>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</si>
  <si>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</si>
  <si>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</si>
  <si>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</si>
  <si>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</si>
  <si>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</si>
  <si>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</si>
  <si>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</si>
  <si>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</si>
  <si>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</si>
  <si>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</si>
  <si>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</si>
  <si>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</si>
  <si>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</si>
  <si>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</si>
  <si>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</si>
  <si>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</si>
  <si>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</si>
  <si>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</si>
  <si>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</si>
  <si>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</si>
  <si>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</si>
  <si>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</si>
  <si>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</si>
  <si>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</si>
  <si>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</si>
  <si>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</si>
  <si>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</si>
  <si>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</si>
  <si>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</si>
  <si>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</si>
  <si>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</si>
  <si>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</si>
  <si>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</si>
  <si>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</si>
  <si>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</si>
  <si>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</si>
  <si>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</si>
  <si>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</si>
  <si>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</si>
  <si>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</si>
  <si>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</si>
  <si>
    <t>прочистка канализации подвал</t>
  </si>
  <si>
    <t>смена ламп (3шт) п-д2,5</t>
  </si>
  <si>
    <t>лампа</t>
  </si>
  <si>
    <t>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</si>
</sst>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545.109642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1.65</v>
      </c>
      <c r="M16" s="46">
        <f t="shared" si="0"/>
        <v>272.554821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20.2</v>
      </c>
      <c r="M20" s="32">
        <f>SUM(M6:M19)</f>
        <v>3336.731748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4.83</v>
      </c>
      <c r="M24" s="31">
        <f>L24*126.87*1.302*1.15</f>
        <v>917.51863833</v>
      </c>
    </row>
    <row r="25" spans="1:13" ht="12.75">
      <c r="A25" t="s">
        <v>106</v>
      </c>
      <c r="J25" s="20">
        <v>2</v>
      </c>
      <c r="K25" s="20" t="s">
        <v>136</v>
      </c>
      <c r="L25" s="46">
        <v>0.21</v>
      </c>
      <c r="M25" s="31">
        <f aca="true" t="shared" si="1" ref="M25:M37">L25*126.87*1.302*1.15</f>
        <v>39.89211471</v>
      </c>
    </row>
    <row r="26" spans="1:13" ht="12.75">
      <c r="A26" t="s">
        <v>107</v>
      </c>
      <c r="J26" s="20">
        <v>3</v>
      </c>
      <c r="K26" s="20"/>
      <c r="L26" s="46"/>
      <c r="M26" s="31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5.04</v>
      </c>
      <c r="M38" s="32">
        <f>SUM(M24:M37)</f>
        <v>957.41075304</v>
      </c>
    </row>
    <row r="39" ht="12.75">
      <c r="K39" s="1" t="s">
        <v>62</v>
      </c>
    </row>
    <row r="40" spans="1:13" ht="12.75">
      <c r="A40" s="2" t="s">
        <v>6</v>
      </c>
      <c r="F40" s="11">
        <v>48507.86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43349.64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0.8936621817577605</v>
      </c>
      <c r="J42" s="20">
        <v>1</v>
      </c>
      <c r="K42" s="20" t="s">
        <v>137</v>
      </c>
      <c r="L42" s="25" t="s">
        <v>138</v>
      </c>
      <c r="M42" s="25">
        <f>3*12.06</f>
        <v>36.18</v>
      </c>
    </row>
    <row r="43" spans="1:13" ht="12.75">
      <c r="A43" t="s">
        <v>126</v>
      </c>
      <c r="E43" s="58"/>
      <c r="F43" s="11">
        <f>250+400+250+(27.3*15.17)</f>
        <v>1314.141</v>
      </c>
      <c r="J43" s="20">
        <v>2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44663.781</v>
      </c>
      <c r="J44" s="20">
        <v>3</v>
      </c>
      <c r="K44" s="20"/>
      <c r="L44" s="23"/>
      <c r="M44" s="23"/>
    </row>
    <row r="45" spans="10:13" ht="12.75">
      <c r="J45" s="20">
        <v>4</v>
      </c>
      <c r="K45" s="20"/>
      <c r="L45" s="23"/>
      <c r="M45" s="23"/>
    </row>
    <row r="46" spans="2:13" ht="12.75">
      <c r="B46" s="1" t="s">
        <v>10</v>
      </c>
      <c r="C46" s="1"/>
      <c r="J46" s="20">
        <v>5</v>
      </c>
      <c r="K46" s="20"/>
      <c r="L46" s="23"/>
      <c r="M46" s="23"/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/>
      <c r="F49" s="5">
        <f>(5085+765)*1.302</f>
        <v>7616.7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1600*1.302</f>
        <v>2083.2000000000003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/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9699.9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6973.686000000001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6973.686000000001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241335</v>
      </c>
      <c r="D58">
        <v>229360</v>
      </c>
      <c r="E58">
        <v>3141.3</v>
      </c>
      <c r="F58" s="36">
        <f>C58/D58*E58</f>
        <v>3305.308839815138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3336.731748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19</v>
      </c>
      <c r="K60" s="20"/>
      <c r="L60" s="23"/>
      <c r="M60" s="23"/>
    </row>
    <row r="61" spans="1:13" ht="12.75">
      <c r="A61" t="s">
        <v>73</v>
      </c>
      <c r="F61" s="5">
        <f>0*600*30.2%</f>
        <v>0</v>
      </c>
      <c r="J61" s="20">
        <v>20</v>
      </c>
      <c r="K61" s="20"/>
      <c r="L61" s="23"/>
      <c r="M61" s="23"/>
    </row>
    <row r="62" spans="1:13" ht="12.75">
      <c r="A62" t="s">
        <v>22</v>
      </c>
      <c r="F62" s="5">
        <f>M65</f>
        <v>36.18</v>
      </c>
      <c r="J62" s="20">
        <v>21</v>
      </c>
      <c r="K62" s="20"/>
      <c r="L62" s="23"/>
      <c r="M62" s="23"/>
    </row>
    <row r="63" spans="1:13" ht="12.75">
      <c r="A63" t="s">
        <v>23</v>
      </c>
      <c r="F63" s="5"/>
      <c r="J63" s="20">
        <v>22</v>
      </c>
      <c r="K63" s="20"/>
      <c r="L63" s="23"/>
      <c r="M63" s="23"/>
    </row>
    <row r="64" spans="1:13" ht="12.75">
      <c r="A64" t="s">
        <v>24</v>
      </c>
      <c r="F64" s="5"/>
      <c r="J64" s="20">
        <v>23</v>
      </c>
      <c r="K64" s="20"/>
      <c r="L64" s="23"/>
      <c r="M64" s="23"/>
    </row>
    <row r="65" spans="1:13" ht="12.75">
      <c r="A65" s="59"/>
      <c r="B65" s="59">
        <v>3141.3</v>
      </c>
      <c r="C65" s="59" t="s">
        <v>13</v>
      </c>
      <c r="D65" s="60">
        <v>0.6</v>
      </c>
      <c r="E65" s="59" t="s">
        <v>14</v>
      </c>
      <c r="F65" s="60">
        <f>B65*D65</f>
        <v>1884.78</v>
      </c>
      <c r="J65" s="20"/>
      <c r="K65" s="20"/>
      <c r="L65" s="34" t="s">
        <v>65</v>
      </c>
      <c r="M65" s="35">
        <f>SUM(M42:M64)</f>
        <v>36.18</v>
      </c>
    </row>
    <row r="66" spans="1:6" ht="12.75">
      <c r="A66" s="59" t="s">
        <v>78</v>
      </c>
      <c r="B66" s="59"/>
      <c r="C66" s="59"/>
      <c r="D66" s="60"/>
      <c r="E66" s="59"/>
      <c r="F66" s="60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8563.000587815139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0.19</v>
      </c>
      <c r="E70" t="s">
        <v>14</v>
      </c>
      <c r="F70" s="11">
        <f>B70*D70</f>
        <v>596.8470000000001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1.06</v>
      </c>
      <c r="E73" t="s">
        <v>14</v>
      </c>
      <c r="F73" s="11">
        <f>B73*D73</f>
        <v>3329.7780000000002</v>
      </c>
    </row>
    <row r="74" spans="1:6" ht="12.75">
      <c r="A74" s="4" t="s">
        <v>29</v>
      </c>
      <c r="F74" s="33">
        <f>F70+F73</f>
        <v>3926.6250000000005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2.13</v>
      </c>
      <c r="E77" t="s">
        <v>14</v>
      </c>
      <c r="F77" s="5">
        <f>B77*D77</f>
        <v>6690.969</v>
      </c>
    </row>
    <row r="78" spans="1:6" ht="12.75">
      <c r="A78" s="4" t="s">
        <v>32</v>
      </c>
      <c r="F78" s="33">
        <f>SUM(F77)</f>
        <v>6690.969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35854.180587815135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2079.5424740932776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1913.6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375.35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1687.69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41910.363061908414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43678</v>
      </c>
      <c r="C87" s="41">
        <v>25272</v>
      </c>
      <c r="D87" s="44">
        <f>F44</f>
        <v>44663.781</v>
      </c>
      <c r="E87" s="44">
        <f>F85</f>
        <v>41910.363061908414</v>
      </c>
      <c r="F87" s="45">
        <f>C87+D87-E87</f>
        <v>28025.41793809159</v>
      </c>
    </row>
    <row r="89" spans="1:6" ht="13.5" thickBot="1">
      <c r="A89" t="s">
        <v>111</v>
      </c>
      <c r="C89" s="54">
        <v>43678</v>
      </c>
      <c r="D89" s="8" t="s">
        <v>112</v>
      </c>
      <c r="E89" s="54">
        <v>43708</v>
      </c>
      <c r="F89" t="s">
        <v>113</v>
      </c>
    </row>
    <row r="90" spans="1:7" ht="13.5" thickBot="1">
      <c r="A90" t="s">
        <v>114</v>
      </c>
      <c r="F90" s="55">
        <f>E87</f>
        <v>41910.363061908414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2019-11-11T12:17:52Z</dcterms:modified>
  <cp:category/>
  <cp:version/>
  <cp:contentType/>
  <cp:contentStatus/>
</cp:coreProperties>
</file>