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<sst xmlns="http://schemas.openxmlformats.org/spreadsheetml/2006/main" count="170" uniqueCount="145">
  <si>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</si>
  <si>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</si>
  <si>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</si>
  <si>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</si>
  <si>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</si>
  <si>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</si>
  <si>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</si>
  <si>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</si>
  <si>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</si>
  <si>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</si>
  <si>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</si>
  <si>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</si>
  <si>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</si>
  <si>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</si>
  <si>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</si>
  <si>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</si>
  <si>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</si>
  <si>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</si>
  <si>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</si>
  <si>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</si>
  <si>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</si>
  <si>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</si>
  <si>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</si>
  <si>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</si>
  <si>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</si>
  <si>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</si>
  <si>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</si>
  <si>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</si>
  <si>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</si>
  <si>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</si>
  <si>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</si>
  <si>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</si>
  <si>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</si>
  <si>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</si>
  <si>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</si>
  <si>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</si>
  <si>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</si>
  <si>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</si>
  <si>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</si>
  <si>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</si>
  <si>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</si>
  <si>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</si>
  <si>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</si>
  <si>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</si>
  <si>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</si>
  <si>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</si>
  <si>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</si>
  <si>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</si>
  <si>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</si>
  <si>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</si>
  <si>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</si>
  <si>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</si>
  <si>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</si>
  <si>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</si>
  <si>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</si>
  <si>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</si>
  <si>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</si>
  <si>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</si>
  <si>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</si>
  <si>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</si>
  <si>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</si>
  <si>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</si>
  <si>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</si>
  <si>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</si>
  <si>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</si>
  <si>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</si>
  <si>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</si>
  <si>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</si>
  <si>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</si>
  <si>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</si>
  <si>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</si>
  <si>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</si>
  <si>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</si>
  <si>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</si>
  <si>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</si>
  <si>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</si>
  <si>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</si>
  <si>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</si>
  <si>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</si>
  <si>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</si>
  <si>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</si>
  <si>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</si>
  <si>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</si>
  <si>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</si>
  <si>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</si>
  <si>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</si>
  <si>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</si>
  <si>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</si>
  <si>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</si>
  <si>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</si>
  <si>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</si>
  <si>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</si>
  <si>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</si>
  <si>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</si>
  <si>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</si>
  <si>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</si>
  <si>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</si>
  <si>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</si>
  <si>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</si>
  <si>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</si>
  <si>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</si>
  <si>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</si>
  <si>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</si>
  <si>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</si>
  <si>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</si>
  <si>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</si>
  <si>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</si>
  <si>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</si>
  <si>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</si>
  <si>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</si>
  <si>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</si>
  <si>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</si>
  <si>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</si>
  <si>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</si>
  <si>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</si>
  <si>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</si>
  <si>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</si>
  <si>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</si>
  <si>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</si>
  <si>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</si>
  <si>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</si>
  <si>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</si>
  <si>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</si>
  <si>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</si>
  <si>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</si>
  <si>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</si>
  <si>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</si>
  <si>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</si>
  <si>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</si>
  <si>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</si>
  <si>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</si>
  <si>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</si>
  <si>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</si>
  <si>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</si>
  <si>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</si>
  <si>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1.2 Аренда (Спарк,комстар,видикон)</t>
  </si>
  <si>
    <t>прочистка канализации</t>
  </si>
  <si>
    <t xml:space="preserve">смена вентиля д 25 (2шт) </t>
  </si>
  <si>
    <t>вентиль д 25</t>
  </si>
  <si>
    <t>1шт</t>
  </si>
  <si>
    <t>гебо</t>
  </si>
  <si>
    <t>бочонок 25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</si>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</sst>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0">
      <selection activeCell="M43" sqref="M43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668.998197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667.3463496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445.9987980000001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11.29</v>
      </c>
      <c r="M20" s="33">
        <f>SUM(M6:M19)</f>
        <v>1864.9357146000002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L24*126.87*1.302*1.15</f>
        <v>917.51863833</v>
      </c>
    </row>
    <row r="25" spans="1:13" ht="12.75">
      <c r="A25" t="s">
        <v>107</v>
      </c>
      <c r="J25" s="20">
        <v>2</v>
      </c>
      <c r="K25" s="20" t="s">
        <v>137</v>
      </c>
      <c r="L25" s="47">
        <f>2*1.03</f>
        <v>2.06</v>
      </c>
      <c r="M25" s="32">
        <f aca="true" t="shared" si="1" ref="M25:M34">L25*126.87*1.302*1.15</f>
        <v>391.32264906000006</v>
      </c>
    </row>
    <row r="26" spans="1:13" ht="12.75">
      <c r="A26" t="s">
        <v>108</v>
      </c>
      <c r="J26" s="20">
        <v>3</v>
      </c>
      <c r="K26" s="20" t="s">
        <v>142</v>
      </c>
      <c r="L26" s="47">
        <f>0.06*7.1</f>
        <v>0.426</v>
      </c>
      <c r="M26" s="32">
        <f t="shared" si="1"/>
        <v>80.92400412599999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41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7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7.316000000000001</v>
      </c>
      <c r="M35" s="33">
        <f>SUM(M24:M34)</f>
        <v>1389.7652915160002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138</v>
      </c>
      <c r="L39" s="25" t="s">
        <v>139</v>
      </c>
      <c r="M39" s="25">
        <v>536.5</v>
      </c>
    </row>
    <row r="40" spans="1:13" ht="12.75">
      <c r="A40" s="2" t="s">
        <v>6</v>
      </c>
      <c r="F40" s="11">
        <f>63428.76-1732.35</f>
        <v>61696.41</v>
      </c>
      <c r="J40" s="20">
        <v>2</v>
      </c>
      <c r="K40" s="20" t="s">
        <v>140</v>
      </c>
      <c r="L40" s="25" t="s">
        <v>139</v>
      </c>
      <c r="M40" s="25">
        <v>707.5</v>
      </c>
    </row>
    <row r="41" spans="1:13" ht="12.75">
      <c r="A41" t="s">
        <v>7</v>
      </c>
      <c r="F41" s="5">
        <v>42545.78</v>
      </c>
      <c r="J41" s="20">
        <v>3</v>
      </c>
      <c r="K41" s="20" t="s">
        <v>141</v>
      </c>
      <c r="L41" s="25" t="s">
        <v>139</v>
      </c>
      <c r="M41" s="25">
        <v>18.75</v>
      </c>
    </row>
    <row r="42" spans="2:13" ht="12.75">
      <c r="B42" t="s">
        <v>8</v>
      </c>
      <c r="F42" s="9">
        <f>F41/F40</f>
        <v>0.6895989572164734</v>
      </c>
      <c r="J42" s="20">
        <v>4</v>
      </c>
      <c r="K42" s="20" t="s">
        <v>143</v>
      </c>
      <c r="L42" s="25" t="s">
        <v>144</v>
      </c>
      <c r="M42" s="25">
        <f>6*13.86</f>
        <v>83.16</v>
      </c>
    </row>
    <row r="43" spans="1:13" ht="12.75">
      <c r="A43" t="s">
        <v>135</v>
      </c>
      <c r="F43" s="11">
        <f>250+250+105</f>
        <v>605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43150.78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:13" ht="12.75">
      <c r="A47" s="1"/>
      <c r="B47" s="1"/>
      <c r="C47" s="1"/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(6215+1025)*1.302</f>
        <v>9426.48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46"/>
      <c r="E50" s="46"/>
      <c r="F50" s="45">
        <v>0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9426.48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5">
        <v>2.03</v>
      </c>
      <c r="E54" s="13" t="s">
        <v>14</v>
      </c>
      <c r="F54" s="11">
        <f>E33*D54</f>
        <v>7992.11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1000.5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7992.11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183454</v>
      </c>
      <c r="D58">
        <v>229360</v>
      </c>
      <c r="E58">
        <v>3937</v>
      </c>
      <c r="F58" s="34">
        <f>C58/D58*E58</f>
        <v>3149.016384722707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1864.9357146000002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1389.7652915160002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1345.91</v>
      </c>
    </row>
    <row r="62" spans="1:6" ht="12.75">
      <c r="A62" t="s">
        <v>22</v>
      </c>
      <c r="F62" s="11">
        <f>M61</f>
        <v>1345.91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0.1</v>
      </c>
      <c r="E65" t="s">
        <v>14</v>
      </c>
      <c r="F65" s="11">
        <f>B65*D65</f>
        <v>393.70000000000005</v>
      </c>
    </row>
    <row r="66" spans="1:6" ht="12.75">
      <c r="A66" s="54" t="s">
        <v>75</v>
      </c>
      <c r="B66" s="54"/>
      <c r="C66" s="54"/>
      <c r="D66" s="61"/>
      <c r="E66" s="54"/>
      <c r="F66" s="6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8143.327390838706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0.18</v>
      </c>
      <c r="E70" t="s">
        <v>14</v>
      </c>
      <c r="F70" s="11">
        <f>B70*D70</f>
        <v>708.66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0.9</v>
      </c>
      <c r="E73" t="s">
        <v>14</v>
      </c>
      <c r="F73" s="11">
        <f>B73*D73</f>
        <v>3543.3</v>
      </c>
    </row>
    <row r="74" spans="1:6" ht="12.75">
      <c r="A74" s="4" t="s">
        <v>29</v>
      </c>
      <c r="F74" s="31">
        <f>F70+F73</f>
        <v>4251.96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1.84</v>
      </c>
      <c r="E77" t="s">
        <v>14</v>
      </c>
      <c r="F77" s="11">
        <f>B77*D77</f>
        <v>7244.08</v>
      </c>
    </row>
    <row r="78" spans="1:6" ht="12.75">
      <c r="A78" s="4" t="s">
        <v>31</v>
      </c>
      <c r="F78" s="8">
        <f>SUM(F77)</f>
        <v>7244.08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37057.9573908387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2149.3615286686445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f>(2401.78*4)+2401.78</f>
        <v>12008.900000000001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433.18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51649.39891950735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43466</v>
      </c>
      <c r="C87" s="39">
        <v>-211959</v>
      </c>
      <c r="D87" s="43">
        <f>F44</f>
        <v>43150.78</v>
      </c>
      <c r="E87" s="43">
        <f>F85</f>
        <v>51649.39891950735</v>
      </c>
      <c r="F87" s="44">
        <f>C87+D87-E87</f>
        <v>-220457.61891950737</v>
      </c>
    </row>
    <row r="89" spans="1:6" ht="13.5" thickBot="1">
      <c r="A89" t="s">
        <v>112</v>
      </c>
      <c r="C89" s="56">
        <v>43466</v>
      </c>
      <c r="D89" s="8" t="s">
        <v>113</v>
      </c>
      <c r="E89" s="56">
        <v>43496</v>
      </c>
      <c r="F89" t="s">
        <v>114</v>
      </c>
    </row>
    <row r="90" spans="1:7" ht="13.5" thickBot="1">
      <c r="A90" t="s">
        <v>115</v>
      </c>
      <c r="F90" s="57">
        <f>E87</f>
        <v>51649.39891950735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2017-08-21T12:52:22Z</cp:lastPrinted>
  <dcterms:created xsi:type="dcterms:W3CDTF">2008-08-18T07:30:19Z</dcterms:created>
  <dcterms:modified xsi:type="dcterms:W3CDTF">2019-04-10T12:52:07Z</dcterms:modified>
  <cp:category/>
  <cp:version/>
  <cp:contentType/>
  <cp:contentStatus/>
</cp:coreProperties>
</file>