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<sst xmlns="http://schemas.openxmlformats.org/spreadsheetml/2006/main" count="164" uniqueCount="140">
  <si>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</si>
  <si>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</si>
  <si>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</si>
  <si>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</si>
  <si>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</si>
  <si>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</si>
  <si>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</si>
  <si>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</si>
  <si>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</si>
  <si>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</si>
  <si>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</si>
  <si>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</si>
  <si>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</si>
  <si>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</si>
  <si>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</si>
  <si>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</si>
  <si>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</si>
  <si>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</si>
  <si>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</si>
  <si>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</si>
  <si>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</si>
  <si>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</si>
  <si>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</si>
  <si>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</si>
  <si>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</si>
  <si>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</si>
  <si>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</si>
  <si>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</si>
  <si>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</si>
  <si>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</si>
  <si>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</si>
  <si>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</si>
  <si>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</si>
  <si>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</si>
  <si>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</si>
  <si>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</si>
  <si>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</si>
  <si>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</si>
  <si>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</si>
  <si>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</si>
  <si>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</si>
  <si>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</si>
  <si>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</si>
  <si>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</si>
  <si>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</si>
  <si>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</si>
  <si>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</si>
  <si>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</si>
  <si>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</si>
  <si>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</si>
  <si>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</si>
  <si>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</si>
  <si>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</si>
  <si>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</si>
  <si>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</si>
  <si>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</si>
  <si>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</si>
  <si>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</si>
  <si>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</si>
  <si>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</si>
  <si>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</si>
  <si>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</si>
  <si>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</si>
  <si>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</si>
  <si>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</si>
  <si>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</si>
  <si>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</si>
  <si>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</si>
  <si>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</si>
  <si>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</si>
  <si>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</si>
  <si>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</si>
  <si>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</si>
  <si>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</si>
  <si>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</si>
  <si>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</si>
  <si>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</si>
  <si>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</si>
  <si>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</si>
  <si>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</si>
  <si>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</si>
  <si>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</si>
  <si>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</si>
  <si>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</si>
  <si>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</si>
  <si>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</si>
  <si>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</si>
  <si>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</si>
  <si>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</si>
  <si>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</si>
  <si>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</si>
  <si>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</si>
  <si>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</si>
  <si>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</si>
  <si>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</si>
  <si>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</si>
  <si>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</si>
  <si>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</si>
  <si>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</si>
  <si>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</si>
  <si>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</si>
  <si>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</si>
  <si>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</si>
  <si>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</si>
  <si>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</si>
  <si>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</si>
  <si>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</si>
  <si>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</si>
  <si>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</si>
  <si>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</si>
  <si>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</si>
  <si>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</si>
  <si>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</si>
  <si>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</si>
  <si>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</si>
  <si>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</si>
  <si>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</si>
  <si>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</si>
  <si>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</si>
  <si>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</si>
  <si>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</si>
  <si>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</si>
  <si>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</si>
  <si>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</si>
  <si>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</si>
  <si>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</si>
  <si>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</si>
  <si>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</si>
  <si>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</si>
  <si>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</si>
  <si>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</si>
  <si>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ВДГО (техобслуживание и ремонт)</t>
  </si>
  <si>
    <t>декабря</t>
  </si>
  <si>
    <t>за   декабрь  2019 г.</t>
  </si>
  <si>
    <t>ост.на 01.01</t>
  </si>
  <si>
    <t>смена ламп (23 шт)</t>
  </si>
  <si>
    <t>лампа</t>
  </si>
  <si>
    <t>23шт</t>
  </si>
  <si>
    <t>смена ламп (1 шт)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</si>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</sst>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2" fontId="1" fillId="34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25">
      <selection activeCell="M45" sqref="M45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84</v>
      </c>
      <c r="D2" s="8">
        <v>12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L6*126.87*1.302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3.48</v>
      </c>
      <c r="M11" s="44">
        <f t="shared" si="0"/>
        <v>574.8428952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574.8428952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371.665665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9.71</v>
      </c>
      <c r="M20" s="33">
        <f>SUM(M6:M19)</f>
        <v>1603.9438254000002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>
        <f>0.23*7.1</f>
        <v>1.633</v>
      </c>
      <c r="M24" s="49">
        <f>L24*126.87*1.302*1.15</f>
        <v>310.208682483</v>
      </c>
    </row>
    <row r="25" spans="1:13" ht="12.75">
      <c r="A25" t="s">
        <v>105</v>
      </c>
      <c r="J25" s="20">
        <v>2</v>
      </c>
      <c r="K25" s="52" t="s">
        <v>138</v>
      </c>
      <c r="L25" s="44">
        <v>0.071</v>
      </c>
      <c r="M25" s="49">
        <f aca="true" t="shared" si="1" ref="M25:M38">L25*126.87*1.302*1.15</f>
        <v>13.487334020999997</v>
      </c>
    </row>
    <row r="26" spans="1:13" ht="12.75">
      <c r="A26" t="s">
        <v>106</v>
      </c>
      <c r="J26" s="20">
        <v>3</v>
      </c>
      <c r="K26" s="52"/>
      <c r="L26" s="56"/>
      <c r="M26" s="49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1.704</v>
      </c>
      <c r="M39" s="33">
        <f>SUM(M24:M38)</f>
        <v>323.696016504</v>
      </c>
    </row>
    <row r="40" spans="1:11" ht="12.75">
      <c r="A40" s="2" t="s">
        <v>6</v>
      </c>
      <c r="F40" s="11">
        <v>46145.77</v>
      </c>
      <c r="K40" s="1" t="s">
        <v>62</v>
      </c>
    </row>
    <row r="41" spans="1:13" ht="12.75">
      <c r="A41" t="s">
        <v>7</v>
      </c>
      <c r="F41" s="5">
        <v>49713.91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1.077323230276578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1">
        <f>23*25.6</f>
        <v>588.8000000000001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50613.91</v>
      </c>
      <c r="J44" s="20">
        <v>2</v>
      </c>
      <c r="K44" s="20" t="s">
        <v>136</v>
      </c>
      <c r="L44" s="25" t="s">
        <v>139</v>
      </c>
      <c r="M44" s="25">
        <v>25.6</v>
      </c>
    </row>
    <row r="45" spans="10:13" ht="12.75">
      <c r="J45" s="20">
        <v>3</v>
      </c>
      <c r="K45" s="20"/>
      <c r="L45" s="25"/>
      <c r="M45" s="44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5850*1.302</f>
        <v>7616.7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1600*1.302</f>
        <v>2083.2000000000003</v>
      </c>
      <c r="J50" s="20">
        <v>8</v>
      </c>
      <c r="K50" s="20"/>
      <c r="L50" s="25"/>
      <c r="M50" s="25"/>
    </row>
    <row r="51" spans="1:13" ht="12.75">
      <c r="A51" s="61" t="s">
        <v>82</v>
      </c>
      <c r="B51" s="62"/>
      <c r="C51" s="62"/>
      <c r="D51" s="62"/>
      <c r="E51" s="63">
        <v>0.43</v>
      </c>
      <c r="F51" s="64">
        <f>E51*E33</f>
        <v>1342.503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11042.403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/>
      <c r="K53" s="20"/>
      <c r="L53" s="31" t="s">
        <v>65</v>
      </c>
      <c r="M53" s="28">
        <f>SUM(M43:M52)</f>
        <v>614.4000000000001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77</v>
      </c>
      <c r="B55">
        <v>869.5</v>
      </c>
      <c r="C55" t="s">
        <v>13</v>
      </c>
      <c r="D55" s="5">
        <v>0.1</v>
      </c>
      <c r="E55" t="s">
        <v>14</v>
      </c>
      <c r="F55" s="11">
        <f>B55*D55</f>
        <v>86.95</v>
      </c>
    </row>
    <row r="56" spans="1:6" ht="12.75">
      <c r="A56" s="4" t="s">
        <v>17</v>
      </c>
      <c r="B56" s="10"/>
      <c r="C56" s="10"/>
      <c r="F56" s="32">
        <f>SUM(F54:F55)</f>
        <v>86.95</v>
      </c>
    </row>
    <row r="57" spans="1:2" ht="12.75">
      <c r="A57" s="4" t="s">
        <v>18</v>
      </c>
      <c r="B57" s="4"/>
    </row>
    <row r="58" spans="1:6" ht="12.75">
      <c r="A58" t="s">
        <v>19</v>
      </c>
      <c r="C58" s="45">
        <v>240839</v>
      </c>
      <c r="D58">
        <v>229360</v>
      </c>
      <c r="E58">
        <v>3122.1</v>
      </c>
      <c r="F58" s="34">
        <f>C58/D58*E58</f>
        <v>3278.354734478549</v>
      </c>
    </row>
    <row r="59" spans="1:6" ht="12.75">
      <c r="A59" t="s">
        <v>20</v>
      </c>
      <c r="F59" s="34">
        <f>M20</f>
        <v>1603.9438254000002</v>
      </c>
    </row>
    <row r="60" spans="1:6" ht="12.75">
      <c r="A60" t="s">
        <v>21</v>
      </c>
      <c r="F60" s="11">
        <f>M39</f>
        <v>323.696016504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M53</f>
        <v>614.4000000000001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7"/>
      <c r="B65" s="57">
        <v>3122.1</v>
      </c>
      <c r="C65" s="57" t="s">
        <v>13</v>
      </c>
      <c r="D65" s="58">
        <v>0.22</v>
      </c>
      <c r="E65" s="57" t="s">
        <v>14</v>
      </c>
      <c r="F65" s="58">
        <f>B65*D65</f>
        <v>686.862</v>
      </c>
    </row>
    <row r="66" spans="1:14" s="45" customFormat="1" ht="12.75">
      <c r="A66" s="57" t="s">
        <v>131</v>
      </c>
      <c r="B66" s="59"/>
      <c r="C66" s="59"/>
      <c r="D66" s="60"/>
      <c r="E66" s="59"/>
      <c r="F66" s="60">
        <v>0</v>
      </c>
      <c r="J66"/>
      <c r="K66"/>
      <c r="L66"/>
      <c r="M66"/>
      <c r="N66"/>
    </row>
    <row r="67" spans="1:6" ht="12.75">
      <c r="A67" s="65" t="s">
        <v>83</v>
      </c>
      <c r="B67" s="65"/>
      <c r="C67" s="65"/>
      <c r="D67" s="66">
        <v>0.32</v>
      </c>
      <c r="E67" s="65"/>
      <c r="F67" s="66">
        <f>D67*E33</f>
        <v>999.072</v>
      </c>
    </row>
    <row r="68" spans="1:6" ht="12.75">
      <c r="A68" s="4" t="s">
        <v>25</v>
      </c>
      <c r="B68" s="10"/>
      <c r="C68" s="10"/>
      <c r="F68" s="32">
        <f>SUM(F58:F66)</f>
        <v>7288.456576382549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0.23</v>
      </c>
      <c r="E70" t="s">
        <v>14</v>
      </c>
      <c r="F70" s="11">
        <f>B70*D70</f>
        <v>718.083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0.91</v>
      </c>
      <c r="E73" t="s">
        <v>14</v>
      </c>
      <c r="F73" s="11">
        <f>B73*D73</f>
        <v>2841.111</v>
      </c>
    </row>
    <row r="74" spans="1:6" ht="12.75">
      <c r="A74" s="4" t="s">
        <v>29</v>
      </c>
      <c r="F74" s="32">
        <f>F70+F73</f>
        <v>3559.194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2.23</v>
      </c>
      <c r="E77" t="s">
        <v>14</v>
      </c>
      <c r="F77" s="11">
        <f>B77*D77</f>
        <v>6962.282999999999</v>
      </c>
    </row>
    <row r="78" spans="1:6" ht="12.75">
      <c r="A78" s="4" t="s">
        <v>32</v>
      </c>
      <c r="F78" s="32">
        <f>SUM(F77)</f>
        <v>6962.282999999999</v>
      </c>
    </row>
    <row r="79" spans="1:6" ht="12.75">
      <c r="A79" s="67" t="s">
        <v>76</v>
      </c>
      <c r="B79" s="62"/>
      <c r="C79" s="62"/>
      <c r="D79" s="63">
        <v>2.05</v>
      </c>
      <c r="E79" s="62"/>
      <c r="F79" s="68">
        <f>D79*E33</f>
        <v>6400.304999999999</v>
      </c>
    </row>
    <row r="80" spans="1:6" ht="12.75">
      <c r="A80" s="1" t="s">
        <v>33</v>
      </c>
      <c r="B80" s="1"/>
      <c r="F80" s="32">
        <f>F52+F56+F68+F74+F78+F79</f>
        <v>35339.59157638255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2049.6963114301875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1821.6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357.67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v>1600.02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41168.57788781273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44166</v>
      </c>
      <c r="C87" s="39">
        <v>-101977</v>
      </c>
      <c r="D87" s="42">
        <f>F44</f>
        <v>50613.91</v>
      </c>
      <c r="E87" s="42">
        <f>F85</f>
        <v>41168.57788781273</v>
      </c>
      <c r="F87" s="43">
        <f>C87+D87-E87</f>
        <v>-92531.66788781273</v>
      </c>
    </row>
    <row r="89" spans="1:6" ht="12.75">
      <c r="A89" t="s">
        <v>110</v>
      </c>
      <c r="C89" s="47">
        <v>43800</v>
      </c>
      <c r="D89" s="8" t="s">
        <v>111</v>
      </c>
      <c r="E89" s="47">
        <v>43830</v>
      </c>
      <c r="F89" t="s">
        <v>112</v>
      </c>
    </row>
    <row r="90" spans="1:7" ht="12.75">
      <c r="A90" t="s">
        <v>113</v>
      </c>
      <c r="F90" s="48">
        <f>E87</f>
        <v>41168.57788781273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2019-11-28T07:58:08Z</cp:lastPrinted>
  <dcterms:created xsi:type="dcterms:W3CDTF">2008-08-18T07:30:19Z</dcterms:created>
  <dcterms:modified xsi:type="dcterms:W3CDTF">2020-02-19T10:19:04Z</dcterms:modified>
  <cp:category/>
  <cp:version/>
  <cp:contentType/>
  <cp:contentStatus/>
</cp:coreProperties>
</file>