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<sst xmlns="http://schemas.openxmlformats.org/spreadsheetml/2006/main" count="167" uniqueCount="147">
  <si>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</si>
  <si>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</si>
  <si>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</si>
  <si>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</si>
  <si>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</si>
  <si>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</si>
  <si>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</si>
  <si>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</si>
  <si>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</si>
  <si>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</si>
  <si>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</si>
  <si>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</si>
  <si>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</si>
  <si>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</si>
  <si>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</si>
  <si>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</si>
  <si>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</si>
  <si>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</si>
  <si>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</si>
  <si>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</si>
  <si>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</si>
  <si>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</si>
  <si>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</si>
  <si>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</si>
  <si>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</si>
  <si>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</si>
  <si>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</si>
  <si>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</si>
  <si>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</si>
  <si>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</si>
  <si>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</si>
  <si>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</si>
  <si>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</si>
  <si>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</si>
  <si>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</si>
  <si>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</si>
  <si>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</si>
  <si>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</si>
  <si>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</si>
  <si>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</si>
  <si>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</si>
  <si>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</si>
  <si>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</si>
  <si>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</si>
  <si>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</si>
  <si>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</si>
  <si>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</si>
  <si>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</si>
  <si>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</si>
  <si>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</si>
  <si>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</si>
  <si>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</si>
  <si>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</si>
  <si>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</si>
  <si>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</si>
  <si>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</si>
  <si>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</si>
  <si>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</si>
  <si>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</si>
  <si>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</si>
  <si>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</si>
  <si>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</si>
  <si>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</si>
  <si>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</si>
  <si>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</si>
  <si>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</si>
  <si>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</si>
  <si>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</si>
  <si>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</si>
  <si>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</si>
  <si>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</si>
  <si>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</si>
  <si>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</si>
  <si>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</si>
  <si>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</si>
  <si>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</si>
  <si>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</si>
  <si>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</si>
  <si>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</si>
  <si>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</si>
  <si>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</si>
  <si>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</si>
  <si>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</si>
  <si>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</si>
  <si>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</si>
  <si>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</si>
  <si>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</si>
  <si>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</si>
  <si>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</si>
  <si>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</si>
  <si>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</si>
  <si>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</si>
  <si>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</si>
  <si>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</si>
  <si>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</si>
  <si>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</si>
  <si>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</si>
  <si>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</si>
  <si>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</si>
  <si>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</si>
  <si>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</si>
  <si>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</si>
  <si>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</si>
  <si>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</si>
  <si>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</si>
  <si>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</si>
  <si>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</si>
  <si>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</si>
  <si>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</si>
  <si>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</si>
  <si>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</si>
  <si>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</si>
  <si>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</si>
  <si>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</si>
  <si>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</si>
  <si>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</si>
  <si>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</si>
  <si>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</si>
  <si>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</si>
  <si>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</si>
  <si>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</si>
  <si>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</si>
  <si>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</si>
  <si>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</si>
  <si>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</si>
  <si>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</si>
  <si>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</si>
  <si>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</si>
  <si>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</si>
  <si>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</si>
  <si>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</si>
  <si>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</si>
  <si>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</si>
  <si>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</si>
  <si>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</si>
  <si>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</si>
  <si>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</si>
  <si>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удаление сосулек (договор) 140мп.</t>
  </si>
  <si>
    <t>смена труб д 20 м/пл (2мп) кв.33</t>
  </si>
  <si>
    <t>труба д 20 м/пл</t>
  </si>
  <si>
    <t>2мп</t>
  </si>
  <si>
    <t>цанга</t>
  </si>
  <si>
    <t>4шт</t>
  </si>
  <si>
    <t>слив и заполнение системы отпления</t>
  </si>
  <si>
    <t>установка хомута (1шт) п-д2 эл.уз.</t>
  </si>
  <si>
    <t>хомут д 89</t>
  </si>
  <si>
    <t>1шт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</si>
</sst>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32" borderId="0" xfId="0" applyNumberFormat="1" applyFill="1" applyAlignment="1">
      <alignment horizontal="center"/>
    </xf>
    <xf numFmtId="2" fontId="0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0">
      <selection activeCell="M42" sqref="M42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87</v>
      </c>
      <c r="D2" s="8">
        <v>1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134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L6*126.87*1.302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986.1528978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0</v>
      </c>
      <c r="M17" s="46">
        <f t="shared" si="0"/>
        <v>0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237.86602560000003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82.59237</v>
      </c>
    </row>
    <row r="20" spans="1:13" ht="12.75">
      <c r="A20" t="s">
        <v>104</v>
      </c>
      <c r="J20" s="20"/>
      <c r="K20" s="27" t="s">
        <v>57</v>
      </c>
      <c r="L20" s="28">
        <f>SUM(L6:L19)</f>
        <v>7.91</v>
      </c>
      <c r="M20" s="34">
        <f>SUM(M6:M19)</f>
        <v>1306.6112934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/>
      <c r="M24" s="33">
        <f>140*65.79</f>
        <v>9210.6</v>
      </c>
    </row>
    <row r="25" spans="1:13" ht="12.75">
      <c r="A25" t="s">
        <v>108</v>
      </c>
      <c r="J25" s="20">
        <v>2</v>
      </c>
      <c r="K25" s="20" t="s">
        <v>138</v>
      </c>
      <c r="L25" s="46">
        <f>2*1.55</f>
        <v>3.1</v>
      </c>
      <c r="M25" s="33">
        <f>L25*126.87*1.302*1.15</f>
        <v>588.8835981000001</v>
      </c>
    </row>
    <row r="26" spans="1:13" ht="12.75">
      <c r="A26" t="s">
        <v>109</v>
      </c>
      <c r="J26" s="20">
        <v>3</v>
      </c>
      <c r="K26" s="20" t="s">
        <v>143</v>
      </c>
      <c r="L26" s="46">
        <v>3.15</v>
      </c>
      <c r="M26" s="33">
        <f aca="true" t="shared" si="1" ref="M26:M35">L26*126.87*1.302*1.15</f>
        <v>598.38172065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 t="s">
        <v>144</v>
      </c>
      <c r="L27" s="25">
        <v>2</v>
      </c>
      <c r="M27" s="33">
        <f t="shared" si="1"/>
        <v>379.924902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10777.790220750001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44001.18-245.05-5170.44</f>
        <v>38585.689999999995</v>
      </c>
      <c r="J40" s="20">
        <v>1</v>
      </c>
      <c r="K40" s="20" t="s">
        <v>139</v>
      </c>
      <c r="L40" s="25" t="s">
        <v>140</v>
      </c>
      <c r="M40" s="25">
        <f>2*118</f>
        <v>236</v>
      </c>
    </row>
    <row r="41" spans="1:13" ht="12.75">
      <c r="A41" t="s">
        <v>7</v>
      </c>
      <c r="F41" s="11">
        <v>27460.39</v>
      </c>
      <c r="J41" s="20">
        <v>2</v>
      </c>
      <c r="K41" s="20" t="s">
        <v>141</v>
      </c>
      <c r="L41" s="25" t="s">
        <v>142</v>
      </c>
      <c r="M41" s="25">
        <f>4*162.07</f>
        <v>648.28</v>
      </c>
    </row>
    <row r="42" spans="2:13" ht="12.75">
      <c r="B42" t="s">
        <v>8</v>
      </c>
      <c r="F42" s="9">
        <f>F41/F40</f>
        <v>0.7116729025708755</v>
      </c>
      <c r="J42" s="20">
        <v>3</v>
      </c>
      <c r="K42" s="20" t="s">
        <v>145</v>
      </c>
      <c r="L42" s="25" t="s">
        <v>146</v>
      </c>
      <c r="M42" s="25">
        <v>475</v>
      </c>
    </row>
    <row r="43" spans="1:13" ht="12.75">
      <c r="A43" t="s">
        <v>128</v>
      </c>
      <c r="E43" s="62"/>
      <c r="F43" s="11">
        <f>(513.2*14.37)+250+400</f>
        <v>8024.684</v>
      </c>
      <c r="J43" s="20">
        <v>4</v>
      </c>
      <c r="K43" s="57"/>
      <c r="L43" s="58"/>
      <c r="M43" s="61"/>
    </row>
    <row r="44" spans="1:13" ht="12.75">
      <c r="A44" s="3" t="s">
        <v>9</v>
      </c>
      <c r="B44" s="3"/>
      <c r="C44" s="3"/>
      <c r="D44" s="3"/>
      <c r="E44" s="1"/>
      <c r="F44" s="8">
        <f>F41+F43</f>
        <v>35485.074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10024.606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2.03</v>
      </c>
      <c r="E54" t="s">
        <v>14</v>
      </c>
      <c r="F54" s="11">
        <f>E33*D54</f>
        <v>5774.132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5774.132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183454</v>
      </c>
      <c r="D58">
        <v>229360</v>
      </c>
      <c r="E58">
        <v>2844.4</v>
      </c>
      <c r="F58" s="35">
        <f>C58/D58*E58</f>
        <v>2275.098350191838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1306.6112934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10777.790220750001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f>1*600*1.302</f>
        <v>781.2</v>
      </c>
      <c r="J61" s="20"/>
      <c r="K61" s="20"/>
      <c r="L61" s="31" t="s">
        <v>64</v>
      </c>
      <c r="M61" s="28">
        <f>SUM(M40:M60)</f>
        <v>1359.28</v>
      </c>
    </row>
    <row r="62" spans="1:6" ht="12.75">
      <c r="A62" t="s">
        <v>22</v>
      </c>
      <c r="F62" s="5">
        <f>M61</f>
        <v>1359.28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2844.4</v>
      </c>
      <c r="C65" t="s">
        <v>13</v>
      </c>
      <c r="D65" s="11">
        <v>0.1</v>
      </c>
      <c r="E65" t="s">
        <v>14</v>
      </c>
      <c r="F65" s="11">
        <f>B65*D65</f>
        <v>284.44</v>
      </c>
    </row>
    <row r="66" spans="1:6" ht="12.75">
      <c r="A66" s="53" t="s">
        <v>77</v>
      </c>
      <c r="B66" s="53" t="s">
        <v>78</v>
      </c>
      <c r="C66" s="53"/>
      <c r="D66" s="63"/>
      <c r="E66" s="53"/>
      <c r="F66" s="63">
        <v>0</v>
      </c>
    </row>
    <row r="67" spans="1:6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</row>
    <row r="68" spans="1:6" ht="12.75">
      <c r="A68" s="4" t="s">
        <v>68</v>
      </c>
      <c r="B68" s="4"/>
      <c r="C68" s="10"/>
      <c r="F68" s="32">
        <f>SUM(F58:F67)</f>
        <v>16784.41986434184</v>
      </c>
    </row>
    <row r="69" ht="12.75">
      <c r="A69" s="4" t="s">
        <v>25</v>
      </c>
    </row>
    <row r="70" spans="1:6" ht="12.75">
      <c r="A70" t="s">
        <v>26</v>
      </c>
      <c r="B70">
        <v>2844.4</v>
      </c>
      <c r="C70" t="s">
        <v>65</v>
      </c>
      <c r="D70" s="5">
        <v>0.18</v>
      </c>
      <c r="E70" t="s">
        <v>14</v>
      </c>
      <c r="F70" s="11">
        <f>B70*D70</f>
        <v>511.992</v>
      </c>
    </row>
    <row r="71" spans="1:6" ht="12.75">
      <c r="A71" t="s">
        <v>27</v>
      </c>
      <c r="F71" s="5"/>
    </row>
    <row r="72" spans="1:6" ht="12.75">
      <c r="A72" s="7" t="s">
        <v>73</v>
      </c>
      <c r="F72" s="5"/>
    </row>
    <row r="73" spans="2:6" ht="12.75">
      <c r="B73">
        <v>2844.4</v>
      </c>
      <c r="C73" t="s">
        <v>67</v>
      </c>
      <c r="D73" s="11">
        <v>0.9</v>
      </c>
      <c r="F73" s="11">
        <f>B73*D73</f>
        <v>2559.96</v>
      </c>
    </row>
    <row r="74" spans="1:6" ht="12.75">
      <c r="A74" s="4" t="s">
        <v>28</v>
      </c>
      <c r="B74" s="1"/>
      <c r="F74" s="32">
        <f>F70+F73</f>
        <v>3071.952</v>
      </c>
    </row>
    <row r="75" ht="12.75">
      <c r="A75" s="4" t="s">
        <v>29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2844.4</v>
      </c>
      <c r="C77" t="s">
        <v>67</v>
      </c>
      <c r="D77" s="11">
        <v>1.84</v>
      </c>
      <c r="F77" s="5">
        <f>B77*D77</f>
        <v>5233.696000000001</v>
      </c>
    </row>
    <row r="78" spans="1:6" ht="12.75">
      <c r="A78" s="4" t="s">
        <v>30</v>
      </c>
      <c r="B78" s="1"/>
      <c r="F78" s="8">
        <f>SUM(F77)</f>
        <v>5233.696000000001</v>
      </c>
    </row>
    <row r="79" spans="1:6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</row>
    <row r="80" spans="1:6" ht="12.75">
      <c r="A80" s="1" t="s">
        <v>31</v>
      </c>
      <c r="B80" s="1"/>
      <c r="F80" s="32">
        <f>F52+F56+F68+F74+F78+F79</f>
        <v>40888.80586434184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2371.5507401318264</v>
      </c>
      <c r="I81" s="7"/>
    </row>
    <row r="82" spans="1:9" ht="12.75">
      <c r="A82" s="1"/>
      <c r="B82" s="36" t="s">
        <v>130</v>
      </c>
      <c r="C82" s="45"/>
      <c r="D82" s="1"/>
      <c r="E82" s="59"/>
      <c r="F82" s="64">
        <v>775.26</v>
      </c>
      <c r="I82" s="7"/>
    </row>
    <row r="83" spans="1:9" ht="12.75">
      <c r="A83" s="1"/>
      <c r="B83" s="36" t="s">
        <v>131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132</v>
      </c>
      <c r="C84" s="45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2">
        <f>F80+F81+F82+F83+F84</f>
        <v>44262.08660447367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43466</v>
      </c>
      <c r="C87" s="40">
        <v>-296064</v>
      </c>
      <c r="D87" s="43">
        <f>F44</f>
        <v>35485.074</v>
      </c>
      <c r="E87" s="43">
        <f>F85</f>
        <v>44262.08660447367</v>
      </c>
      <c r="F87" s="44">
        <f>C87+D87-E87</f>
        <v>-304841.0126044737</v>
      </c>
    </row>
    <row r="89" spans="1:6" ht="13.5" thickBot="1">
      <c r="A89" t="s">
        <v>113</v>
      </c>
      <c r="C89" s="55">
        <v>43466</v>
      </c>
      <c r="D89" s="8" t="s">
        <v>114</v>
      </c>
      <c r="E89" s="55">
        <v>43496</v>
      </c>
      <c r="F89" t="s">
        <v>115</v>
      </c>
    </row>
    <row r="90" spans="1:7" ht="13.5" thickBot="1">
      <c r="A90" t="s">
        <v>116</v>
      </c>
      <c r="F90" s="56">
        <f>E87</f>
        <v>44262.08660447367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2017-08-21T12:44:39Z</cp:lastPrinted>
  <dcterms:created xsi:type="dcterms:W3CDTF">2008-08-18T07:30:19Z</dcterms:created>
  <dcterms:modified xsi:type="dcterms:W3CDTF">2019-04-11T07:41:58Z</dcterms:modified>
  <cp:category/>
  <cp:version/>
  <cp:contentType/>
  <cp:contentStatus/>
</cp:coreProperties>
</file>