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<sst xmlns="http://schemas.openxmlformats.org/spreadsheetml/2006/main" count="171" uniqueCount="148">
  <si>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</si>
  <si>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</si>
  <si>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</si>
  <si>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</si>
  <si>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</si>
  <si>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</si>
  <si>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</si>
  <si>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</si>
  <si>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</si>
  <si>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</si>
  <si>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</si>
  <si>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</si>
  <si>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</si>
  <si>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</si>
  <si>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</si>
  <si>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</si>
  <si>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</si>
  <si>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</si>
  <si>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</si>
  <si>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</si>
  <si>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</si>
  <si>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</si>
  <si>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</si>
  <si>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</si>
  <si>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</si>
  <si>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</si>
  <si>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</si>
  <si>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</si>
  <si>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</si>
  <si>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</si>
  <si>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</si>
  <si>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</si>
  <si>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</si>
  <si>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</si>
  <si>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</si>
  <si>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</si>
  <si>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</si>
  <si>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</si>
  <si>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</si>
  <si>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</si>
  <si>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</si>
  <si>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</si>
  <si>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</si>
  <si>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</si>
  <si>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</si>
  <si>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</si>
  <si>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</si>
  <si>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</si>
  <si>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</si>
  <si>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</si>
  <si>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</si>
  <si>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</si>
  <si>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</si>
  <si>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</si>
  <si>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</si>
  <si>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</si>
  <si>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</si>
  <si>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</si>
  <si>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</si>
  <si>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</si>
  <si>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</si>
  <si>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</si>
  <si>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</si>
  <si>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</si>
  <si>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</si>
  <si>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</si>
  <si>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</si>
  <si>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</si>
  <si>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</si>
  <si>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</si>
  <si>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</si>
  <si>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</si>
  <si>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</si>
  <si>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</si>
  <si>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</si>
  <si>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</si>
  <si>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</si>
  <si>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</si>
  <si>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</si>
  <si>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</si>
  <si>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</si>
  <si>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</si>
  <si>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</si>
  <si>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</si>
  <si>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</si>
  <si>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</si>
  <si>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</si>
  <si>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</si>
  <si>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</si>
  <si>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</si>
  <si>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</si>
  <si>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</si>
  <si>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</si>
  <si>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</si>
  <si>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</si>
  <si>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</si>
  <si>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</si>
  <si>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</si>
  <si>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</si>
  <si>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</si>
  <si>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</si>
  <si>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</si>
  <si>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</si>
  <si>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</si>
  <si>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</si>
  <si>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</si>
  <si>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</si>
  <si>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</si>
  <si>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</si>
  <si>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</si>
  <si>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</si>
  <si>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</si>
  <si>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</si>
  <si>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</si>
  <si>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</si>
  <si>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</si>
  <si>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</si>
  <si>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</si>
  <si>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</si>
  <si>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</si>
  <si>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</si>
  <si>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</si>
  <si>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</si>
  <si>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</si>
  <si>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</si>
  <si>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</si>
  <si>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</si>
  <si>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</si>
  <si>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</si>
  <si>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</si>
  <si>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</si>
  <si>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</si>
  <si>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</si>
  <si>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июль  2019 г.</t>
  </si>
  <si>
    <t>ост.на 01.08</t>
  </si>
  <si>
    <t>прочиска канализации п-д 3</t>
  </si>
  <si>
    <t>ремонт двери</t>
  </si>
  <si>
    <t>шпингалет</t>
  </si>
  <si>
    <t>2шт</t>
  </si>
  <si>
    <t>щеколда</t>
  </si>
  <si>
    <t>1шт</t>
  </si>
  <si>
    <t>петли</t>
  </si>
  <si>
    <t>3шт</t>
  </si>
  <si>
    <t>доска</t>
  </si>
  <si>
    <t>10мп</t>
  </si>
  <si>
    <t>смена ламп (5шт) п-д3</t>
  </si>
  <si>
    <t>лампа</t>
  </si>
  <si>
    <t>5шт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</si>
</sst>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50390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3.5">
      <c r="C2" s="58" t="s">
        <v>125</v>
      </c>
      <c r="D2" s="61">
        <v>7</v>
      </c>
      <c r="K2" s="5" t="s">
        <v>133</v>
      </c>
    </row>
    <row r="3" spans="1:13" ht="12.75">
      <c r="A3" t="s">
        <v>85</v>
      </c>
      <c r="J3" s="14" t="s">
        <v>35</v>
      </c>
      <c r="K3" s="64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5">
      <c r="B7" t="s">
        <v>87</v>
      </c>
      <c r="C7" s="57" t="s">
        <v>89</v>
      </c>
      <c r="D7" s="57"/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3:13" ht="15">
      <c r="C8" s="57"/>
      <c r="D8" s="57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4">
        <v>0.94</v>
      </c>
      <c r="M13" s="45">
        <f t="shared" si="0"/>
        <v>155.2736556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2.52</v>
      </c>
      <c r="M16" s="45">
        <f t="shared" si="0"/>
        <v>416.26554480000004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237.86602560000003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45">
        <f t="shared" si="0"/>
        <v>82.59237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45">
        <f t="shared" si="0"/>
        <v>1321.47792</v>
      </c>
    </row>
    <row r="20" spans="1:13" ht="12.75">
      <c r="A20" t="s">
        <v>100</v>
      </c>
      <c r="J20" s="20"/>
      <c r="K20" s="52" t="s">
        <v>57</v>
      </c>
      <c r="L20" s="53">
        <f>SUM(L6:L19)</f>
        <v>13.4</v>
      </c>
      <c r="M20" s="32">
        <f>SUM(M6:M19)</f>
        <v>2213.475516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5">
        <v>4.83</v>
      </c>
      <c r="M24" s="31">
        <f>L24*126.87*1.302*1.15</f>
        <v>917.51863833</v>
      </c>
    </row>
    <row r="25" spans="1:13" ht="12.75">
      <c r="A25" t="s">
        <v>105</v>
      </c>
      <c r="J25" s="20">
        <v>2</v>
      </c>
      <c r="K25" s="20" t="s">
        <v>136</v>
      </c>
      <c r="L25" s="45">
        <v>2.63</v>
      </c>
      <c r="M25" s="31">
        <f>L25*126.87*1.302*1.15</f>
        <v>499.60124612999994</v>
      </c>
    </row>
    <row r="26" spans="1:13" ht="12.75">
      <c r="A26" t="s">
        <v>106</v>
      </c>
      <c r="J26" s="20">
        <v>3</v>
      </c>
      <c r="K26" s="20" t="s">
        <v>145</v>
      </c>
      <c r="L26" s="45">
        <v>0.35</v>
      </c>
      <c r="M26" s="31">
        <f>L26*126.87*1.302*1.15</f>
        <v>66.48685784999999</v>
      </c>
    </row>
    <row r="27" spans="1:13" ht="12.75">
      <c r="A27" t="s">
        <v>107</v>
      </c>
      <c r="J27" s="20">
        <v>4</v>
      </c>
      <c r="K27" s="20"/>
      <c r="L27" s="45"/>
      <c r="M27" s="31">
        <f aca="true" t="shared" si="1" ref="M27:M35">L27*126.87*1.302*1.15</f>
        <v>0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7.81</v>
      </c>
      <c r="M36" s="32">
        <f>SUM(M24:M34)</f>
        <v>1483.6067423099998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42609.59</v>
      </c>
      <c r="J40" s="20">
        <v>1</v>
      </c>
      <c r="K40" s="49" t="s">
        <v>137</v>
      </c>
      <c r="L40" s="50" t="s">
        <v>138</v>
      </c>
      <c r="M40" s="50">
        <f>2*30.6</f>
        <v>61.2</v>
      </c>
    </row>
    <row r="41" spans="1:13" ht="12.75">
      <c r="A41" t="s">
        <v>7</v>
      </c>
      <c r="F41" s="11">
        <v>40071.04</v>
      </c>
      <c r="J41" s="20">
        <v>2</v>
      </c>
      <c r="K41" s="49" t="s">
        <v>139</v>
      </c>
      <c r="L41" s="50" t="s">
        <v>140</v>
      </c>
      <c r="M41" s="62">
        <v>50</v>
      </c>
    </row>
    <row r="42" spans="2:13" ht="12.75">
      <c r="B42" t="s">
        <v>8</v>
      </c>
      <c r="F42" s="9">
        <f>F41/F40</f>
        <v>0.9404230362225969</v>
      </c>
      <c r="J42" s="20">
        <v>3</v>
      </c>
      <c r="K42" s="49" t="s">
        <v>141</v>
      </c>
      <c r="L42" s="50" t="s">
        <v>142</v>
      </c>
      <c r="M42" s="50">
        <f>3*40</f>
        <v>120</v>
      </c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 t="s">
        <v>143</v>
      </c>
      <c r="L43" s="25" t="s">
        <v>144</v>
      </c>
      <c r="M43" s="25">
        <v>321.22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41121.04</v>
      </c>
      <c r="J44" s="20">
        <v>5</v>
      </c>
      <c r="K44" s="20" t="s">
        <v>146</v>
      </c>
      <c r="L44" s="25" t="s">
        <v>147</v>
      </c>
      <c r="M44" s="25">
        <f>5*11.6</f>
        <v>58</v>
      </c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(5175+678)*1.302</f>
        <v>7620.606000000001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2500*1.202</f>
        <v>3005</v>
      </c>
      <c r="J50" s="20">
        <v>11</v>
      </c>
      <c r="K50" s="20"/>
      <c r="L50" s="25"/>
      <c r="M50" s="25"/>
    </row>
    <row r="51" spans="1:13" ht="12.75">
      <c r="A51" s="6" t="s">
        <v>84</v>
      </c>
      <c r="B51" s="56"/>
      <c r="C51" s="56"/>
      <c r="D51" s="56"/>
      <c r="E51" s="5"/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10625.606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D54*E33</f>
        <v>6062.820000000001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6062.820000000001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5">
        <v>241830</v>
      </c>
      <c r="D58">
        <v>229360</v>
      </c>
      <c r="E58">
        <v>2731</v>
      </c>
      <c r="F58" s="34">
        <f>C58/D58*E58</f>
        <v>2879.4808597837464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2213.475516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1483.6067423099998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v>0</v>
      </c>
      <c r="G61" s="55"/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610.4200000000001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2731</v>
      </c>
      <c r="C65" t="s">
        <v>13</v>
      </c>
      <c r="D65" s="63">
        <v>0.32</v>
      </c>
      <c r="E65" t="s">
        <v>14</v>
      </c>
      <c r="F65" s="5">
        <f>B65*D65</f>
        <v>873.9200000000001</v>
      </c>
      <c r="J65" s="20">
        <v>26</v>
      </c>
      <c r="K65" s="20"/>
      <c r="L65" s="25"/>
      <c r="M65" s="25"/>
    </row>
    <row r="66" spans="1:13" ht="12.75">
      <c r="A66" s="67" t="s">
        <v>75</v>
      </c>
      <c r="B66" s="67"/>
      <c r="C66" s="67"/>
      <c r="D66" s="67"/>
      <c r="E66" s="67"/>
      <c r="F66" s="68">
        <v>0</v>
      </c>
      <c r="J66" s="20">
        <v>27</v>
      </c>
      <c r="K66" s="20"/>
      <c r="L66" s="25"/>
      <c r="M66" s="25"/>
    </row>
    <row r="67" spans="1:13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  <c r="J67" s="20"/>
      <c r="K67" s="20"/>
      <c r="L67" s="29" t="s">
        <v>64</v>
      </c>
      <c r="M67" s="27">
        <f>SUM(M40:M66)</f>
        <v>610.4200000000001</v>
      </c>
    </row>
    <row r="68" spans="1:6" ht="12.75">
      <c r="A68" s="4" t="s">
        <v>25</v>
      </c>
      <c r="B68" s="4"/>
      <c r="C68" s="10"/>
      <c r="F68" s="30">
        <f>SUM(F58:F67)</f>
        <v>8060.903118093745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0.19</v>
      </c>
      <c r="E70" t="s">
        <v>14</v>
      </c>
      <c r="F70" s="11">
        <f>B70*D70</f>
        <v>518.89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1.08</v>
      </c>
      <c r="E73" t="s">
        <v>14</v>
      </c>
      <c r="F73" s="5">
        <f>B73*D73</f>
        <v>2949.48</v>
      </c>
    </row>
    <row r="74" spans="1:6" ht="12.75">
      <c r="A74" s="4" t="s">
        <v>29</v>
      </c>
      <c r="B74" s="1"/>
      <c r="F74" s="30">
        <f>F70+F73</f>
        <v>3468.37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2.8</v>
      </c>
      <c r="E77" t="s">
        <v>14</v>
      </c>
      <c r="F77" s="5">
        <f>B77*D77</f>
        <v>7646.799999999999</v>
      </c>
    </row>
    <row r="78" spans="1:6" ht="12.75">
      <c r="A78" s="4" t="s">
        <v>31</v>
      </c>
      <c r="B78" s="1"/>
      <c r="F78" s="8">
        <f>SUM(F77)</f>
        <v>7646.799999999999</v>
      </c>
    </row>
    <row r="79" spans="1:6" ht="12.75">
      <c r="A79" s="46" t="s">
        <v>78</v>
      </c>
      <c r="B79" s="47"/>
      <c r="C79" s="43"/>
      <c r="D79" s="44"/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35864.49911809374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2080.140948849437</v>
      </c>
      <c r="I81" s="7"/>
    </row>
    <row r="82" spans="1:9" ht="12.75">
      <c r="A82" s="1"/>
      <c r="B82" s="47" t="s">
        <v>128</v>
      </c>
      <c r="C82" s="43"/>
      <c r="D82" s="44"/>
      <c r="E82" s="66"/>
      <c r="F82" s="65">
        <v>2387.4</v>
      </c>
      <c r="I82" s="7"/>
    </row>
    <row r="83" spans="1:9" ht="12.75">
      <c r="A83" s="1"/>
      <c r="B83" s="47" t="s">
        <v>129</v>
      </c>
      <c r="C83" s="43"/>
      <c r="D83" s="44"/>
      <c r="E83" s="66"/>
      <c r="F83" s="65">
        <v>435.16</v>
      </c>
      <c r="I83" s="7"/>
    </row>
    <row r="84" spans="1:9" ht="12.75">
      <c r="A84" s="1"/>
      <c r="B84" s="47" t="s">
        <v>130</v>
      </c>
      <c r="C84" s="43"/>
      <c r="D84" s="44"/>
      <c r="E84" s="66"/>
      <c r="F84" s="65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33">
        <f>F80+F81+F82+F83+F84</f>
        <v>40767.20006694319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43647</v>
      </c>
      <c r="C87" s="39">
        <v>-532305</v>
      </c>
      <c r="D87" s="40">
        <f>F44</f>
        <v>41121.04</v>
      </c>
      <c r="E87" s="40">
        <f>F85</f>
        <v>40767.20006694319</v>
      </c>
      <c r="F87" s="42">
        <f>C87+D87-E87</f>
        <v>-531951.1600669432</v>
      </c>
    </row>
    <row r="90" spans="1:6" ht="13.5" thickBot="1">
      <c r="A90" t="s">
        <v>110</v>
      </c>
      <c r="C90" s="59">
        <v>43647</v>
      </c>
      <c r="D90" s="5" t="s">
        <v>111</v>
      </c>
      <c r="E90" s="59">
        <v>43677</v>
      </c>
      <c r="F90" t="s">
        <v>112</v>
      </c>
    </row>
    <row r="91" spans="1:7" ht="13.5" thickBot="1">
      <c r="A91" t="s">
        <v>119</v>
      </c>
      <c r="F91" s="60">
        <f>E87</f>
        <v>40767.20006694319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2017-08-21T12:37:42Z</cp:lastPrinted>
  <dcterms:created xsi:type="dcterms:W3CDTF">2008-08-18T07:30:19Z</dcterms:created>
  <dcterms:modified xsi:type="dcterms:W3CDTF">2019-09-27T08:31:40Z</dcterms:modified>
  <cp:category/>
  <cp:version/>
  <cp:contentType/>
  <cp:contentStatus/>
</cp:coreProperties>
</file>