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<sst xmlns="http://schemas.openxmlformats.org/spreadsheetml/2006/main" count="158" uniqueCount="137">
  <si>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</si>
  <si>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</si>
  <si>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</si>
  <si>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</si>
  <si>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</si>
  <si>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</si>
  <si>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</si>
  <si>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</si>
  <si>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</si>
  <si>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</si>
  <si>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</si>
  <si>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</si>
  <si>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</si>
  <si>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</si>
  <si>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</si>
  <si>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</si>
  <si>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</si>
  <si>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</si>
  <si>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</si>
  <si>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</si>
  <si>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</si>
  <si>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</si>
  <si>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</si>
  <si>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</si>
  <si>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</si>
  <si>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</si>
  <si>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</si>
  <si>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</si>
  <si>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</si>
  <si>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</si>
  <si>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</si>
  <si>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</si>
  <si>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</si>
  <si>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</si>
  <si>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</si>
  <si>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</si>
  <si>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</si>
  <si>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</si>
  <si>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</si>
  <si>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</si>
  <si>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</si>
  <si>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</si>
  <si>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</si>
  <si>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</si>
  <si>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</si>
  <si>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</si>
  <si>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</si>
  <si>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</si>
  <si>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</si>
  <si>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</si>
  <si>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</si>
  <si>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</si>
  <si>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</si>
  <si>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</si>
  <si>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</si>
  <si>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</si>
  <si>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</si>
  <si>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</si>
  <si>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</si>
  <si>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</si>
  <si>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</si>
  <si>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</si>
  <si>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</si>
  <si>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</si>
  <si>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</si>
  <si>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</si>
  <si>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</si>
  <si>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</si>
  <si>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</si>
  <si>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</si>
  <si>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</si>
  <si>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</si>
  <si>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</si>
  <si>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</si>
  <si>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</si>
  <si>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</si>
  <si>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</si>
  <si>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</si>
  <si>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</si>
  <si>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</si>
  <si>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</si>
  <si>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</si>
  <si>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</si>
  <si>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</si>
  <si>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</si>
  <si>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</si>
  <si>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</si>
  <si>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</si>
  <si>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</si>
  <si>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</si>
  <si>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</si>
  <si>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</si>
  <si>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</si>
  <si>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</si>
  <si>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</si>
  <si>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</si>
  <si>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</si>
  <si>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</si>
  <si>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</si>
  <si>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</si>
  <si>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</si>
  <si>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</si>
  <si>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</si>
  <si>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</si>
  <si>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</si>
  <si>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</si>
  <si>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</si>
  <si>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</si>
  <si>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</si>
  <si>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</si>
  <si>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</si>
  <si>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</si>
  <si>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</si>
  <si>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</si>
  <si>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</si>
  <si>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</si>
  <si>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</si>
  <si>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</si>
  <si>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</si>
  <si>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</si>
  <si>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</si>
  <si>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</si>
  <si>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</si>
  <si>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</si>
  <si>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</si>
  <si>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</si>
  <si>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</si>
  <si>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</si>
  <si>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</si>
  <si>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</si>
  <si>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</si>
  <si>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</si>
  <si>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мая</t>
  </si>
  <si>
    <t>за   май  2019 г.</t>
  </si>
  <si>
    <t>ост.на 01.06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</si>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</sst>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5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6">
        <f>L6*126.87*1.302</f>
        <v>0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614.4872328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614.4872328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6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10.190000000000001</v>
      </c>
      <c r="M20" s="34">
        <f>SUM(M6:M19)</f>
        <v>1683.2325006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46">
        <v>100.06</v>
      </c>
      <c r="M24" s="33">
        <f>L24*126.87*1.302*1.15</f>
        <v>19007.64284706</v>
      </c>
    </row>
    <row r="25" spans="1:13" ht="12.75">
      <c r="A25" t="s">
        <v>105</v>
      </c>
      <c r="J25" s="20">
        <v>2</v>
      </c>
      <c r="K25" s="20" t="s">
        <v>136</v>
      </c>
      <c r="L25" s="46">
        <v>3.12</v>
      </c>
      <c r="M25" s="33">
        <f aca="true" t="shared" si="1" ref="M25:M32">L25*126.87*1.302*1.15</f>
        <v>592.68284712</v>
      </c>
    </row>
    <row r="26" spans="1:13" ht="12.75">
      <c r="A26" t="s">
        <v>106</v>
      </c>
      <c r="J26" s="20">
        <v>3</v>
      </c>
      <c r="K26" s="20"/>
      <c r="L26" s="25"/>
      <c r="M26" s="33">
        <f t="shared" si="1"/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103.18</v>
      </c>
      <c r="M33" s="34">
        <f>SUM(M24:M32)</f>
        <v>19600.32569418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46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55892.56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54155.03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0.9689130360105174</v>
      </c>
      <c r="J42" s="20">
        <v>6</v>
      </c>
      <c r="K42" s="20"/>
      <c r="L42" s="25"/>
      <c r="M42" s="25"/>
    </row>
    <row r="43" spans="1:13" ht="12.75">
      <c r="A43" t="s">
        <v>127</v>
      </c>
      <c r="F43" s="5">
        <f>250+400+250</f>
        <v>900</v>
      </c>
      <c r="J43" s="20">
        <v>7</v>
      </c>
      <c r="K43" s="20"/>
      <c r="L43" s="25"/>
      <c r="M43" s="42"/>
    </row>
    <row r="44" spans="1:13" ht="12.75">
      <c r="A44" s="3" t="s">
        <v>9</v>
      </c>
      <c r="B44" s="3"/>
      <c r="C44" s="3"/>
      <c r="D44" s="3"/>
      <c r="E44" s="1"/>
      <c r="F44" s="8">
        <f>F41+F43</f>
        <v>55055.03</v>
      </c>
      <c r="J44" s="20">
        <v>8</v>
      </c>
      <c r="K44" s="20"/>
      <c r="L44" s="25"/>
      <c r="M44" s="42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4"/>
      <c r="L46" s="55"/>
      <c r="M46" s="47"/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(5085+765)*1.302</f>
        <v>7616.7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1900*1.202</f>
        <v>2283.7999999999997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/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9900.5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2.22</v>
      </c>
      <c r="E54" t="s">
        <v>14</v>
      </c>
      <c r="F54" s="11">
        <f>E33*D54</f>
        <v>7618.374000000001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7618.374000000001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239353</v>
      </c>
      <c r="D58">
        <v>229360</v>
      </c>
      <c r="E58">
        <v>3431.7</v>
      </c>
      <c r="F58" s="35">
        <f>C58/D58*E58</f>
        <v>3581.2159491628877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1683.2325006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19600.32569418</v>
      </c>
      <c r="J60" s="20"/>
      <c r="K60" s="20"/>
      <c r="L60" s="31" t="s">
        <v>65</v>
      </c>
      <c r="M60" s="28">
        <f>SUM(M37:M59)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0.26</v>
      </c>
      <c r="E65" t="s">
        <v>14</v>
      </c>
      <c r="F65" s="11">
        <f>B65*D65</f>
        <v>892.242</v>
      </c>
    </row>
    <row r="66" spans="1:6" s="53" customFormat="1" ht="12.75">
      <c r="A66" s="61" t="s">
        <v>77</v>
      </c>
      <c r="B66" s="61"/>
      <c r="C66" s="61"/>
      <c r="D66" s="62"/>
      <c r="E66" s="61"/>
      <c r="F66" s="62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25757.016143942885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0.19</v>
      </c>
      <c r="E70" t="s">
        <v>14</v>
      </c>
      <c r="F70" s="11">
        <f>B70*D70</f>
        <v>652.023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1.13</v>
      </c>
      <c r="E73" t="s">
        <v>14</v>
      </c>
      <c r="F73" s="11">
        <f>B73*D73</f>
        <v>3877.8209999999995</v>
      </c>
    </row>
    <row r="74" spans="1:6" ht="12.75">
      <c r="A74" s="10" t="s">
        <v>29</v>
      </c>
      <c r="F74" s="32">
        <f>F70+F73</f>
        <v>4529.843999999999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2.45</v>
      </c>
      <c r="E77" t="s">
        <v>14</v>
      </c>
      <c r="F77" s="11">
        <f>B77*D77</f>
        <v>8407.665</v>
      </c>
    </row>
    <row r="78" spans="1:6" ht="12.75">
      <c r="A78" s="10" t="s">
        <v>32</v>
      </c>
      <c r="F78" s="32">
        <f>SUM(F77)</f>
        <v>8407.665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56213.39914394289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3260.3771503486873</v>
      </c>
      <c r="I81" s="7"/>
    </row>
    <row r="82" spans="1:9" ht="12.75">
      <c r="A82" s="1"/>
      <c r="B82" s="36" t="s">
        <v>128</v>
      </c>
      <c r="C82" s="36"/>
      <c r="D82" s="1"/>
      <c r="E82" s="59"/>
      <c r="F82" s="60">
        <v>3115</v>
      </c>
      <c r="I82" s="7"/>
    </row>
    <row r="83" spans="1:9" ht="12.75">
      <c r="A83" s="1"/>
      <c r="B83" s="36" t="s">
        <v>129</v>
      </c>
      <c r="C83" s="36"/>
      <c r="D83" s="1"/>
      <c r="E83" s="59"/>
      <c r="F83" s="60">
        <v>486.19</v>
      </c>
      <c r="I83" s="7"/>
    </row>
    <row r="84" spans="1:9" ht="12.75">
      <c r="A84" s="1"/>
      <c r="B84" s="36" t="s">
        <v>130</v>
      </c>
      <c r="C84" s="36"/>
      <c r="D84" s="1"/>
      <c r="E84" s="59"/>
      <c r="F84" s="60">
        <v>2705.05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65780.01629429158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43586</v>
      </c>
      <c r="C87" s="40">
        <v>-452488</v>
      </c>
      <c r="D87" s="44">
        <f>F44</f>
        <v>55055.03</v>
      </c>
      <c r="E87" s="44">
        <f>F85</f>
        <v>65780.01629429158</v>
      </c>
      <c r="F87" s="45">
        <f>C87+D87-E87</f>
        <v>-463212.98629429156</v>
      </c>
    </row>
    <row r="89" spans="1:6" ht="13.5" thickBot="1">
      <c r="A89" t="s">
        <v>110</v>
      </c>
      <c r="C89" s="57">
        <v>43586</v>
      </c>
      <c r="D89" s="8" t="s">
        <v>111</v>
      </c>
      <c r="E89" s="57">
        <v>43616</v>
      </c>
      <c r="F89" t="s">
        <v>112</v>
      </c>
    </row>
    <row r="90" spans="1:7" ht="13.5" thickBot="1">
      <c r="A90" t="s">
        <v>113</v>
      </c>
      <c r="F90" s="58">
        <f>E87</f>
        <v>65780.01629429158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2019-08-01T12:40:26Z</dcterms:modified>
  <cp:category/>
  <cp:version/>
  <cp:contentType/>
  <cp:contentStatus/>
</cp:coreProperties>
</file>