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<sst xmlns="http://schemas.openxmlformats.org/spreadsheetml/2006/main" count="164" uniqueCount="141">
  <si>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</si>
  <si>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</si>
  <si>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</si>
  <si>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</si>
  <si>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</si>
  <si>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</si>
  <si>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</si>
  <si>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</si>
  <si>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</si>
  <si>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</si>
  <si>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</si>
  <si>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</si>
  <si>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</si>
  <si>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</si>
  <si>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</si>
  <si>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</si>
  <si>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</si>
  <si>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</si>
  <si>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</si>
  <si>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</si>
  <si>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</si>
  <si>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</si>
  <si>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</si>
  <si>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</si>
  <si>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</si>
  <si>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</si>
  <si>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</si>
  <si>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</si>
  <si>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</si>
  <si>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</si>
  <si>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</si>
  <si>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</si>
  <si>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</si>
  <si>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</si>
  <si>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</si>
  <si>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</si>
  <si>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</si>
  <si>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</si>
  <si>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</si>
  <si>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</si>
  <si>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</si>
  <si>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</si>
  <si>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</si>
  <si>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</si>
  <si>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</si>
  <si>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</si>
  <si>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</si>
  <si>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</si>
  <si>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</si>
  <si>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</si>
  <si>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</si>
  <si>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</si>
  <si>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</si>
  <si>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</si>
  <si>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</si>
  <si>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</si>
  <si>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</si>
  <si>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</si>
  <si>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</si>
  <si>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</si>
  <si>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</si>
  <si>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</si>
  <si>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</si>
  <si>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</si>
  <si>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</si>
  <si>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</si>
  <si>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</si>
  <si>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</si>
  <si>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</si>
  <si>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</si>
  <si>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</si>
  <si>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</si>
  <si>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</si>
  <si>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</si>
  <si>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</si>
  <si>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</si>
  <si>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</si>
  <si>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</si>
  <si>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</si>
  <si>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</si>
  <si>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</si>
  <si>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</si>
  <si>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</si>
  <si>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</si>
  <si>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</si>
  <si>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</si>
  <si>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</si>
  <si>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</si>
  <si>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</si>
  <si>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</si>
  <si>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</si>
  <si>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</si>
  <si>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</si>
  <si>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</si>
  <si>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</si>
  <si>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</si>
  <si>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</si>
  <si>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</si>
  <si>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</si>
  <si>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</si>
  <si>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</si>
  <si>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</si>
  <si>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</si>
  <si>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</si>
  <si>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</si>
  <si>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</si>
  <si>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</si>
  <si>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</si>
  <si>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</si>
  <si>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</si>
  <si>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</si>
  <si>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</si>
  <si>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</si>
  <si>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</si>
  <si>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</si>
  <si>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</si>
  <si>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</si>
  <si>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</si>
  <si>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</si>
  <si>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</si>
  <si>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</si>
  <si>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</si>
  <si>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</si>
  <si>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</si>
  <si>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</si>
  <si>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</si>
  <si>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</si>
  <si>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</si>
  <si>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</si>
  <si>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</si>
  <si>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</si>
  <si>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</si>
  <si>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</si>
  <si>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</si>
  <si>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</si>
  <si>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</si>
  <si>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ремонт вх.групп п-д 1,2,3 ремонт штукатурки (10м2)</t>
  </si>
  <si>
    <t>смесь штукатурная</t>
  </si>
  <si>
    <t>200кг</t>
  </si>
  <si>
    <t>цемент</t>
  </si>
  <si>
    <t>150кг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</si>
</sst>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39" sqref="M39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50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50">
        <f t="shared" si="0"/>
        <v>414.6136974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1.25</v>
      </c>
      <c r="M16" s="50">
        <f t="shared" si="0"/>
        <v>206.480925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50">
        <f t="shared" si="0"/>
        <v>743.33133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50">
        <f t="shared" si="0"/>
        <v>133.79963940000002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50">
        <f t="shared" si="0"/>
        <v>82.59237</v>
      </c>
    </row>
    <row r="20" spans="1:13" ht="12.75">
      <c r="A20" t="s">
        <v>103</v>
      </c>
      <c r="J20" s="20"/>
      <c r="K20" s="27" t="s">
        <v>58</v>
      </c>
      <c r="L20" s="28">
        <f>SUM(L6:L19)</f>
        <v>9.57</v>
      </c>
      <c r="M20" s="34">
        <f>SUM(M6:M19)</f>
        <v>1580.8179618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 t="s">
        <v>136</v>
      </c>
      <c r="L24" s="23">
        <f>0.1*81</f>
        <v>8.1</v>
      </c>
      <c r="M24" s="33">
        <f>L24*126.87*1.302*1.15</f>
        <v>1538.6958530999998</v>
      </c>
    </row>
    <row r="25" spans="1:13" ht="12.75">
      <c r="A25" t="s">
        <v>107</v>
      </c>
      <c r="J25" s="23">
        <v>2</v>
      </c>
      <c r="K25" s="43"/>
      <c r="L25" s="23"/>
      <c r="M25" s="33">
        <f aca="true" t="shared" si="1" ref="M25:M32">L25*126.87*1.302*1.15</f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8.1</v>
      </c>
      <c r="M33" s="45">
        <f>SUM(M24:M32)</f>
        <v>1538.6958530999998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 t="s">
        <v>137</v>
      </c>
      <c r="L37" s="23" t="s">
        <v>138</v>
      </c>
      <c r="M37" s="23">
        <f>200*19.45</f>
        <v>3890</v>
      </c>
    </row>
    <row r="38" spans="2:13" ht="12.75">
      <c r="B38" s="1" t="s">
        <v>5</v>
      </c>
      <c r="C38" s="1"/>
      <c r="J38" s="23">
        <v>2</v>
      </c>
      <c r="K38" s="43" t="s">
        <v>139</v>
      </c>
      <c r="L38" s="23" t="s">
        <v>140</v>
      </c>
      <c r="M38" s="23">
        <f>150*6.25</f>
        <v>937.5</v>
      </c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19855.08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20566.98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1.0358548039091253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20566.98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f>E34*2.98</f>
        <v>2074.08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/>
      <c r="F51" s="5">
        <f>E51*E33</f>
        <v>0</v>
      </c>
      <c r="J51" s="20"/>
      <c r="K51" s="20"/>
      <c r="L51" s="31" t="s">
        <v>65</v>
      </c>
      <c r="M51" s="34">
        <f>SUM(M37:M50)</f>
        <v>4827.5</v>
      </c>
    </row>
    <row r="52" spans="1:6" ht="12.75">
      <c r="A52" s="4" t="s">
        <v>34</v>
      </c>
      <c r="F52" s="32">
        <f>F49+F50+F51</f>
        <v>2074.08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2919.3</v>
      </c>
    </row>
    <row r="55" spans="1:6" ht="12.75">
      <c r="A55" t="s">
        <v>80</v>
      </c>
      <c r="B55">
        <v>696</v>
      </c>
      <c r="C55" t="s">
        <v>14</v>
      </c>
      <c r="D55" s="5">
        <v>0.5</v>
      </c>
      <c r="E55" t="s">
        <v>15</v>
      </c>
      <c r="F55" s="11">
        <f>B55*D55</f>
        <v>348</v>
      </c>
    </row>
    <row r="56" spans="1:6" ht="12.75">
      <c r="A56" s="4" t="s">
        <v>18</v>
      </c>
      <c r="B56" s="10"/>
      <c r="C56" s="10"/>
      <c r="F56" s="32">
        <f>SUM(F54:F55)</f>
        <v>3267.3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239353</v>
      </c>
      <c r="D58">
        <v>229360</v>
      </c>
      <c r="E58">
        <v>1315</v>
      </c>
      <c r="F58" s="36">
        <f>C58/D58*E58</f>
        <v>1372.2933161841645</v>
      </c>
    </row>
    <row r="59" spans="1:6" ht="12.75">
      <c r="A59" t="s">
        <v>21</v>
      </c>
      <c r="F59" s="36">
        <f>M20</f>
        <v>1580.8179618</v>
      </c>
    </row>
    <row r="60" spans="1:6" ht="12.75">
      <c r="A60" t="s">
        <v>22</v>
      </c>
      <c r="F60" s="11">
        <f>M33</f>
        <v>1538.6958530999998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4827.5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0.25</v>
      </c>
      <c r="E65" t="s">
        <v>15</v>
      </c>
      <c r="F65" s="11">
        <f>B65*D65</f>
        <v>328.75</v>
      </c>
    </row>
    <row r="66" spans="1:6" ht="12.75">
      <c r="A66" s="54" t="s">
        <v>76</v>
      </c>
      <c r="B66" s="54"/>
      <c r="C66" s="54"/>
      <c r="D66" s="60"/>
      <c r="E66" s="54"/>
      <c r="F66" s="60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9648.057131084164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0.19</v>
      </c>
      <c r="E70" t="s">
        <v>15</v>
      </c>
      <c r="F70" s="11">
        <f>B70*D70</f>
        <v>249.85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0.94</v>
      </c>
      <c r="E73" t="s">
        <v>15</v>
      </c>
      <c r="F73" s="11">
        <f>B73*D73</f>
        <v>1236.1</v>
      </c>
    </row>
    <row r="74" spans="1:6" ht="12.75">
      <c r="A74" s="4" t="s">
        <v>30</v>
      </c>
      <c r="F74" s="32">
        <f>F70+F73</f>
        <v>1485.9499999999998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1.97</v>
      </c>
      <c r="E77" t="s">
        <v>15</v>
      </c>
      <c r="F77" s="11">
        <f>B77*D77</f>
        <v>2590.55</v>
      </c>
    </row>
    <row r="78" spans="1:6" ht="12.75">
      <c r="A78" s="4" t="s">
        <v>32</v>
      </c>
      <c r="F78" s="8">
        <f>SUM(F77)</f>
        <v>2590.55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19065.937131084163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1105.8243536028815</v>
      </c>
      <c r="I81" s="7"/>
    </row>
    <row r="82" spans="1:9" ht="12.75">
      <c r="A82" s="1"/>
      <c r="B82" s="37" t="s">
        <v>129</v>
      </c>
      <c r="C82" s="37"/>
      <c r="D82" s="1"/>
      <c r="E82" s="58"/>
      <c r="F82" s="59">
        <v>480.6</v>
      </c>
      <c r="I82" s="7"/>
    </row>
    <row r="83" spans="1:9" ht="12.75">
      <c r="A83" s="1"/>
      <c r="B83" s="37" t="s">
        <v>130</v>
      </c>
      <c r="C83" s="37"/>
      <c r="D83" s="1"/>
      <c r="E83" s="58"/>
      <c r="F83" s="59">
        <v>68.47</v>
      </c>
      <c r="I83" s="7"/>
    </row>
    <row r="84" spans="1:9" ht="12.75">
      <c r="A84" s="1"/>
      <c r="B84" s="37" t="s">
        <v>131</v>
      </c>
      <c r="C84" s="37"/>
      <c r="D84" s="1"/>
      <c r="E84" s="58"/>
      <c r="F84" s="59">
        <v>353.74</v>
      </c>
      <c r="I84" s="7"/>
    </row>
    <row r="85" spans="1:6" ht="13.5">
      <c r="A85" s="12" t="s">
        <v>35</v>
      </c>
      <c r="B85" s="12"/>
      <c r="C85" s="12"/>
      <c r="D85" s="12"/>
      <c r="E85" s="12"/>
      <c r="F85" s="35">
        <f>F80+F81+F82+F83+F84</f>
        <v>21074.571484687047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43617</v>
      </c>
      <c r="C87" s="41">
        <v>286292</v>
      </c>
      <c r="D87" s="46">
        <f>F44</f>
        <v>20566.98</v>
      </c>
      <c r="E87" s="46">
        <f>F85</f>
        <v>21074.571484687047</v>
      </c>
      <c r="F87" s="47">
        <f>C87+D87-E87</f>
        <v>285784.40851531294</v>
      </c>
    </row>
    <row r="89" spans="1:6" ht="13.5" thickBot="1">
      <c r="A89" t="s">
        <v>112</v>
      </c>
      <c r="C89" s="56">
        <v>43617</v>
      </c>
      <c r="D89" s="8" t="s">
        <v>113</v>
      </c>
      <c r="E89" s="56">
        <v>43646</v>
      </c>
      <c r="F89" t="s">
        <v>114</v>
      </c>
    </row>
    <row r="90" spans="1:7" ht="13.5" thickBot="1">
      <c r="A90" t="s">
        <v>115</v>
      </c>
      <c r="F90" s="57">
        <f>E87</f>
        <v>21074.571484687047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2017-08-21T12:48:47Z</cp:lastPrinted>
  <dcterms:created xsi:type="dcterms:W3CDTF">2008-08-18T07:30:19Z</dcterms:created>
  <dcterms:modified xsi:type="dcterms:W3CDTF">2019-09-06T12:34:19Z</dcterms:modified>
  <cp:category/>
  <cp:version/>
  <cp:contentType/>
  <cp:contentStatus/>
</cp:coreProperties>
</file>