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<sst xmlns="http://schemas.openxmlformats.org/spreadsheetml/2006/main" count="167" uniqueCount="144">
  <si>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</si>
  <si>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</si>
  <si>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</si>
  <si>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</si>
  <si>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</si>
  <si>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</si>
  <si>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</si>
  <si>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</si>
  <si>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</si>
  <si>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</si>
  <si>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</si>
  <si>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</si>
  <si>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</si>
  <si>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</si>
  <si>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</si>
  <si>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</si>
  <si>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</si>
  <si>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</si>
  <si>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</si>
  <si>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</si>
  <si>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</si>
  <si>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</si>
  <si>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</si>
  <si>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</si>
  <si>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</si>
  <si>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</si>
  <si>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</si>
  <si>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</si>
  <si>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</si>
  <si>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</si>
  <si>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</si>
  <si>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</si>
  <si>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</si>
  <si>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</si>
  <si>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</si>
  <si>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</si>
  <si>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</si>
  <si>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</si>
  <si>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</si>
  <si>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</si>
  <si>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</si>
  <si>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</si>
  <si>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</si>
  <si>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</si>
  <si>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</si>
  <si>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</si>
  <si>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</si>
  <si>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</si>
  <si>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</si>
  <si>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</si>
  <si>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</si>
  <si>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</si>
  <si>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</si>
  <si>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</si>
  <si>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</si>
  <si>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</si>
  <si>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</si>
  <si>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</si>
  <si>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</si>
  <si>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</si>
  <si>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</si>
  <si>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</si>
  <si>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</si>
  <si>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</si>
  <si>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</si>
  <si>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</si>
  <si>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</si>
  <si>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</si>
  <si>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</si>
  <si>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</si>
  <si>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</si>
  <si>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</si>
  <si>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</si>
  <si>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</si>
  <si>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</si>
  <si>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</si>
  <si>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</si>
  <si>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</si>
  <si>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</si>
  <si>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</si>
  <si>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</si>
  <si>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</si>
  <si>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</si>
  <si>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</si>
  <si>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</si>
  <si>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</si>
  <si>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</si>
  <si>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</si>
  <si>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</si>
  <si>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</si>
  <si>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</si>
  <si>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</si>
  <si>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</si>
  <si>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</si>
  <si>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</si>
  <si>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</si>
  <si>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</si>
  <si>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</si>
  <si>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</si>
  <si>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</si>
  <si>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</si>
  <si>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</si>
  <si>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</si>
  <si>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</si>
  <si>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</si>
  <si>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</si>
  <si>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</si>
  <si>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</si>
  <si>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</si>
  <si>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</si>
  <si>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</si>
  <si>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</si>
  <si>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</si>
  <si>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</si>
  <si>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</si>
  <si>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</si>
  <si>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</si>
  <si>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</si>
  <si>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</si>
  <si>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</si>
  <si>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</si>
  <si>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</si>
  <si>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</si>
  <si>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</si>
  <si>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</si>
  <si>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</si>
  <si>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</si>
  <si>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</si>
  <si>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</si>
  <si>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</si>
  <si>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</si>
  <si>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</si>
  <si>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</si>
  <si>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</si>
  <si>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смена труд 25 п.пр. (4мп) кв.71-72</t>
  </si>
  <si>
    <t>труба д 25 п.пр.</t>
  </si>
  <si>
    <t>4мп</t>
  </si>
  <si>
    <t>муфта 25</t>
  </si>
  <si>
    <t>6шт</t>
  </si>
  <si>
    <t xml:space="preserve">муфта паячн. </t>
  </si>
  <si>
    <t>2шт</t>
  </si>
  <si>
    <t>изготовление опалубки</t>
  </si>
  <si>
    <t>тес</t>
  </si>
  <si>
    <t>4шт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</si>
</sst>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7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L6*126.87*1.302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297.332532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f>0.04*184.3</f>
        <v>7.372000000000001</v>
      </c>
      <c r="M24" s="31">
        <f>L24*126.87*1.302*1.15</f>
        <v>1400.4031887720002</v>
      </c>
    </row>
    <row r="25" spans="1:13" ht="12.75">
      <c r="A25" t="s">
        <v>114</v>
      </c>
      <c r="J25" s="20">
        <v>2</v>
      </c>
      <c r="K25" s="20" t="s">
        <v>141</v>
      </c>
      <c r="L25" s="48">
        <v>1.85</v>
      </c>
      <c r="M25" s="31">
        <f>L25*126.87*1.302*1.15</f>
        <v>351.43053435</v>
      </c>
    </row>
    <row r="26" spans="1:13" ht="12.75">
      <c r="A26" t="s">
        <v>115</v>
      </c>
      <c r="J26" s="20">
        <v>3</v>
      </c>
      <c r="K26" s="20"/>
      <c r="L26" s="25"/>
      <c r="M26" s="31">
        <f aca="true" t="shared" si="1" ref="M26:M35">L26*126.87*1.302*1.15</f>
        <v>0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9.222000000000001</v>
      </c>
      <c r="M36" s="32">
        <f>SUM(M24:M35)</f>
        <v>1751.8337231220003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v>47256.24</v>
      </c>
      <c r="J40" s="20">
        <v>1</v>
      </c>
      <c r="K40" s="55" t="s">
        <v>135</v>
      </c>
      <c r="L40" s="23" t="s">
        <v>136</v>
      </c>
      <c r="M40" s="23">
        <f>4*98.96</f>
        <v>395.84</v>
      </c>
    </row>
    <row r="41" spans="1:13" ht="12.75">
      <c r="A41" t="s">
        <v>7</v>
      </c>
      <c r="F41" s="5">
        <v>60908.64</v>
      </c>
      <c r="J41" s="20">
        <v>2</v>
      </c>
      <c r="K41" s="20" t="s">
        <v>137</v>
      </c>
      <c r="L41" s="23" t="s">
        <v>138</v>
      </c>
      <c r="M41" s="23">
        <f>6*72</f>
        <v>432</v>
      </c>
    </row>
    <row r="42" spans="2:13" ht="12.75">
      <c r="B42" t="s">
        <v>8</v>
      </c>
      <c r="F42" s="9">
        <f>F41/F40</f>
        <v>1.2889015291948747</v>
      </c>
      <c r="J42" s="20">
        <v>3</v>
      </c>
      <c r="K42" s="20" t="s">
        <v>139</v>
      </c>
      <c r="L42" s="23" t="s">
        <v>140</v>
      </c>
      <c r="M42" s="23">
        <f>2*10</f>
        <v>20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142</v>
      </c>
      <c r="L43" s="23" t="s">
        <v>143</v>
      </c>
      <c r="M43" s="23">
        <v>321.22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62208.64</v>
      </c>
      <c r="J44" s="20">
        <v>5</v>
      </c>
      <c r="K44" s="20"/>
      <c r="L44" s="25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5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48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58"/>
    </row>
    <row r="52" spans="1:13" ht="12.75">
      <c r="A52" s="10" t="s">
        <v>33</v>
      </c>
      <c r="D52" s="5"/>
      <c r="F52" s="33">
        <f>F49+F50+F51</f>
        <v>7652</v>
      </c>
      <c r="J52" s="20">
        <v>13</v>
      </c>
      <c r="K52" s="20"/>
      <c r="L52" s="23"/>
      <c r="M52" s="58"/>
    </row>
    <row r="53" spans="1:13" ht="12.75">
      <c r="A53" s="4" t="s">
        <v>16</v>
      </c>
      <c r="D53" s="5"/>
      <c r="J53" s="20">
        <v>14</v>
      </c>
      <c r="K53" s="20"/>
      <c r="L53" s="23"/>
      <c r="M53" s="58"/>
    </row>
    <row r="54" spans="1:13" ht="12.75">
      <c r="A54" t="s">
        <v>73</v>
      </c>
      <c r="D54" s="5">
        <v>2.22</v>
      </c>
      <c r="E54" t="s">
        <v>14</v>
      </c>
      <c r="F54" s="11">
        <f>E33*D54</f>
        <v>7116.876000000001</v>
      </c>
      <c r="J54" s="20">
        <v>15</v>
      </c>
      <c r="K54" s="20"/>
      <c r="L54" s="23"/>
      <c r="M54" s="58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7116.876000000001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241830</v>
      </c>
      <c r="D59">
        <v>229360</v>
      </c>
      <c r="E59">
        <v>3205.8</v>
      </c>
      <c r="F59" s="36">
        <f>C59/D59*E59</f>
        <v>3380.0951081269623</v>
      </c>
      <c r="J59" s="20">
        <v>20</v>
      </c>
      <c r="K59" s="20"/>
      <c r="L59" s="23"/>
      <c r="M59" s="23"/>
    </row>
    <row r="60" spans="1:13" ht="12.75">
      <c r="A60" t="s">
        <v>20</v>
      </c>
      <c r="F60" s="36">
        <f>M20</f>
        <v>379.92490200000003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1751.8337231220003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v>0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1169.06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0.32</v>
      </c>
      <c r="E66" t="s">
        <v>14</v>
      </c>
      <c r="F66" s="11">
        <f>B66*D66</f>
        <v>1025.856</v>
      </c>
      <c r="J66" s="20">
        <v>27</v>
      </c>
      <c r="K66" s="20"/>
      <c r="L66" s="23"/>
      <c r="M66" s="23"/>
    </row>
    <row r="67" spans="1:13" ht="12.75">
      <c r="A67" s="59" t="s">
        <v>77</v>
      </c>
      <c r="B67" s="59"/>
      <c r="C67" s="59"/>
      <c r="D67" s="60"/>
      <c r="E67" s="59"/>
      <c r="F67" s="60">
        <v>0</v>
      </c>
      <c r="J67" s="20"/>
      <c r="K67" s="20"/>
      <c r="L67" s="34" t="s">
        <v>63</v>
      </c>
      <c r="M67" s="35">
        <f>SUM(M40:M66)</f>
        <v>1169.06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7706.769733248962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0.19</v>
      </c>
      <c r="E71" t="s">
        <v>14</v>
      </c>
      <c r="F71" s="11">
        <f>B71*D71</f>
        <v>609.1020000000001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1.08</v>
      </c>
      <c r="E74" t="s">
        <v>14</v>
      </c>
      <c r="F74" s="11">
        <f>B74*D74</f>
        <v>3462.2640000000006</v>
      </c>
    </row>
    <row r="75" spans="1:6" ht="12.75">
      <c r="A75" s="10" t="s">
        <v>29</v>
      </c>
      <c r="F75" s="33">
        <f>F71+F74</f>
        <v>4071.366000000001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2.8</v>
      </c>
      <c r="E78" t="s">
        <v>14</v>
      </c>
      <c r="F78" s="11">
        <f>B78*D78</f>
        <v>8976.24</v>
      </c>
    </row>
    <row r="79" spans="1:6" ht="12.75">
      <c r="A79" s="10" t="s">
        <v>31</v>
      </c>
      <c r="F79" s="33">
        <f>SUM(F78)</f>
        <v>8976.24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35523.251733248966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2060.34860052844</v>
      </c>
    </row>
    <row r="83" spans="1:6" ht="12.75">
      <c r="A83" s="1"/>
      <c r="B83" s="37" t="s">
        <v>127</v>
      </c>
      <c r="C83" s="37"/>
      <c r="D83" s="1"/>
      <c r="E83" s="56"/>
      <c r="F83" s="57">
        <v>1085.6</v>
      </c>
    </row>
    <row r="84" spans="1:6" ht="12.75">
      <c r="A84" s="1"/>
      <c r="B84" s="37" t="s">
        <v>128</v>
      </c>
      <c r="C84" s="37"/>
      <c r="D84" s="1"/>
      <c r="E84" s="56"/>
      <c r="F84" s="57">
        <v>192.48</v>
      </c>
    </row>
    <row r="85" spans="1:6" ht="12.75">
      <c r="A85" s="1"/>
      <c r="B85" s="37" t="s">
        <v>129</v>
      </c>
      <c r="C85" s="37"/>
      <c r="D85" s="1"/>
      <c r="E85" s="56"/>
      <c r="F85" s="57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38861.68033377741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43647</v>
      </c>
      <c r="C88" s="41">
        <v>-264667</v>
      </c>
      <c r="D88" s="44">
        <f>F44</f>
        <v>62208.64</v>
      </c>
      <c r="E88" s="44">
        <f>F86</f>
        <v>38861.68033377741</v>
      </c>
      <c r="F88" s="45">
        <f>C88+D88-E88</f>
        <v>-241320.0403337774</v>
      </c>
    </row>
    <row r="90" spans="1:6" ht="13.5" thickBot="1">
      <c r="A90" t="s">
        <v>85</v>
      </c>
      <c r="C90" s="53">
        <v>43647</v>
      </c>
      <c r="D90" s="8" t="s">
        <v>86</v>
      </c>
      <c r="E90" s="53">
        <v>43677</v>
      </c>
      <c r="F90" t="s">
        <v>87</v>
      </c>
    </row>
    <row r="91" spans="1:7" ht="13.5" thickBot="1">
      <c r="A91" t="s">
        <v>88</v>
      </c>
      <c r="F91" s="54">
        <f>E88</f>
        <v>38861.68033377741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2017-08-21T12:45:27Z</cp:lastPrinted>
  <dcterms:created xsi:type="dcterms:W3CDTF">2008-08-18T07:30:19Z</dcterms:created>
  <dcterms:modified xsi:type="dcterms:W3CDTF">2019-09-27T06:44:13Z</dcterms:modified>
  <cp:category/>
  <cp:version/>
  <cp:contentType/>
  <cp:contentStatus/>
</cp:coreProperties>
</file>