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УК Лайт-Сити</author>
  </authors>
  <commentList>
    <comment ref="F82" authorId="0">
      <text>
        <r>
          <rPr>
            <b/>
            <sz val="9"/>
            <rFont val="Tahoma"/>
            <family val="0"/>
          </rPr>
          <t>УК Лайт-Сити:</t>
        </r>
        <r>
          <rPr>
            <sz val="9"/>
            <rFont val="Tahoma"/>
            <family val="0"/>
          </rPr>
          <t xml:space="preserve">
был перерасчет</t>
        </r>
      </text>
    </comment>
  </commentList>
</comments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<sst xmlns="http://schemas.openxmlformats.org/spreadsheetml/2006/main" count="160" uniqueCount="137">
  <si>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</si>
  <si>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</si>
  <si>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</si>
  <si>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</si>
  <si>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</si>
  <si>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</si>
  <si>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</si>
  <si>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</si>
  <si>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</si>
  <si>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</si>
  <si>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</si>
  <si>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</si>
  <si>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</si>
  <si>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</si>
  <si>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</si>
  <si>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</si>
  <si>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</si>
  <si>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</si>
  <si>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</si>
  <si>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</si>
  <si>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</si>
  <si>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</si>
  <si>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</si>
  <si>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</si>
  <si>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</si>
  <si>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</si>
  <si>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</si>
  <si>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</si>
  <si>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</si>
  <si>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</si>
  <si>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</si>
  <si>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</si>
  <si>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</si>
  <si>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</si>
  <si>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</si>
  <si>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</si>
  <si>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</si>
  <si>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</si>
  <si>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</si>
  <si>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</si>
  <si>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</si>
  <si>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</si>
  <si>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</si>
  <si>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</si>
  <si>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</si>
  <si>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</si>
  <si>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</si>
  <si>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</si>
  <si>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</si>
  <si>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</si>
  <si>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</si>
  <si>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</si>
  <si>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</si>
  <si>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</si>
  <si>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</si>
  <si>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</si>
  <si>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</si>
  <si>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</si>
  <si>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</si>
  <si>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</si>
  <si>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</si>
  <si>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</si>
  <si>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</si>
  <si>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</si>
  <si>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</si>
  <si>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</si>
  <si>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д.5</t>
  </si>
  <si>
    <t xml:space="preserve">остаток 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</si>
  <si>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</si>
  <si>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</si>
  <si>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</si>
  <si>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</si>
  <si>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</si>
  <si>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</si>
  <si>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</si>
  <si>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</si>
  <si>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</si>
  <si>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</si>
  <si>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</si>
  <si>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</si>
  <si>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</si>
  <si>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</si>
  <si>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</si>
  <si>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</si>
  <si>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</si>
  <si>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</si>
  <si>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</si>
  <si>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</si>
  <si>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</si>
  <si>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</si>
  <si>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</si>
  <si>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</si>
  <si>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</si>
  <si>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</si>
  <si>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</si>
  <si>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</si>
  <si>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</si>
  <si>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</si>
  <si>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</si>
  <si>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</si>
  <si>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</si>
  <si>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</si>
  <si>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</si>
  <si>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</si>
  <si>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</si>
  <si>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</si>
  <si>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</si>
  <si>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</si>
  <si>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</si>
  <si>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</si>
  <si>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</si>
  <si>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</si>
  <si>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</si>
  <si>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</si>
  <si>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</si>
  <si>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</si>
  <si>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</si>
  <si>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</si>
  <si>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</si>
  <si>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</si>
  <si>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</si>
  <si>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</si>
  <si>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</si>
  <si>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</si>
  <si>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</si>
  <si>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</si>
  <si>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(поликлиника,ростелеком,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</si>
  <si>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</si>
  <si>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</si>
  <si>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</si>
  <si>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</si>
  <si>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</si>
  <si>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мая</t>
  </si>
  <si>
    <t>за   май  2019 г.</t>
  </si>
  <si>
    <t>ост.на 01.06</t>
  </si>
  <si>
    <t>Промывка, опрессовка системы отопления</t>
  </si>
  <si>
    <t>Демонтаж. Монтаж эл.узла при смене сопла (1шт)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</si>
</sst>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1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75" fontId="0" fillId="0" borderId="12" xfId="0" applyNumberFormat="1" applyBorder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K24" sqref="K24:L25"/>
    </sheetView>
  </sheetViews>
  <sheetFormatPr defaultColWidth="9.00390625" defaultRowHeight="12.75"/>
  <cols>
    <col min="1" max="1" width="15.50390625" style="0" customWidth="1"/>
    <col min="3" max="3" width="11.625" style="0" customWidth="1"/>
    <col min="4" max="4" width="11.125" style="0" customWidth="1"/>
    <col min="5" max="5" width="10.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5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51">
        <f>L6*126.87*1.302</f>
        <v>0</v>
      </c>
    </row>
    <row r="7" spans="2:13" ht="12.75">
      <c r="B7" t="s">
        <v>89</v>
      </c>
      <c r="C7" s="1" t="s">
        <v>90</v>
      </c>
      <c r="D7" s="8">
        <v>5</v>
      </c>
      <c r="J7" s="14">
        <v>2</v>
      </c>
      <c r="K7" s="14" t="s">
        <v>43</v>
      </c>
      <c r="L7" s="14"/>
      <c r="M7" s="51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51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51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51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5.74</v>
      </c>
      <c r="M11" s="51">
        <f t="shared" si="0"/>
        <v>948.1604076000001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51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2.28</v>
      </c>
      <c r="M13" s="51">
        <f t="shared" si="0"/>
        <v>376.6212072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51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51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2.87</v>
      </c>
      <c r="M16" s="51">
        <f t="shared" si="0"/>
        <v>474.08020380000005</v>
      </c>
    </row>
    <row r="17" spans="5:13" ht="12.75">
      <c r="E17" t="s">
        <v>99</v>
      </c>
      <c r="J17" s="15" t="s">
        <v>53</v>
      </c>
      <c r="K17" s="26" t="s">
        <v>81</v>
      </c>
      <c r="L17" s="21">
        <v>6</v>
      </c>
      <c r="M17" s="51">
        <f t="shared" si="0"/>
        <v>991.1084400000001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1.08</v>
      </c>
      <c r="M18" s="51">
        <f t="shared" si="0"/>
        <v>178.39951920000004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51">
        <f t="shared" si="0"/>
        <v>82.59237</v>
      </c>
    </row>
    <row r="20" spans="1:13" ht="12.75">
      <c r="A20" t="s">
        <v>102</v>
      </c>
      <c r="J20" s="20"/>
      <c r="K20" s="27" t="s">
        <v>57</v>
      </c>
      <c r="L20" s="28">
        <f>SUM(L6:L19)</f>
        <v>18.47</v>
      </c>
      <c r="M20" s="34">
        <f>SUM(M6:M19)</f>
        <v>3050.9621478000004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36">
        <v>1</v>
      </c>
      <c r="K24" s="35" t="s">
        <v>135</v>
      </c>
      <c r="L24" s="58">
        <v>89.6</v>
      </c>
      <c r="M24" s="33">
        <f>L24*126.87*1.302*1.15</f>
        <v>17020.635609599998</v>
      </c>
    </row>
    <row r="25" spans="1:13" ht="12.75">
      <c r="A25" t="s">
        <v>106</v>
      </c>
      <c r="J25" s="36">
        <v>2</v>
      </c>
      <c r="K25" s="35" t="s">
        <v>136</v>
      </c>
      <c r="L25" s="58">
        <v>3.12</v>
      </c>
      <c r="M25" s="33">
        <f>L25*126.87*1.302*1.15</f>
        <v>592.68284712</v>
      </c>
    </row>
    <row r="26" spans="1:13" ht="12.75">
      <c r="A26" t="s">
        <v>107</v>
      </c>
      <c r="J26" s="36">
        <v>3</v>
      </c>
      <c r="K26" s="35"/>
      <c r="L26" s="58"/>
      <c r="M26" s="33">
        <f aca="true" t="shared" si="1" ref="M26:M40">L26*126.87*1.302*1.15</f>
        <v>0</v>
      </c>
    </row>
    <row r="27" spans="1:13" ht="12.75">
      <c r="A27" s="55" t="s">
        <v>108</v>
      </c>
      <c r="B27" s="55"/>
      <c r="C27" s="55"/>
      <c r="D27" s="55"/>
      <c r="E27" s="55"/>
      <c r="F27" s="55"/>
      <c r="G27" s="55"/>
      <c r="J27" s="36">
        <v>4</v>
      </c>
      <c r="K27" s="35"/>
      <c r="L27" s="61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36">
        <v>5</v>
      </c>
      <c r="K28" s="35"/>
      <c r="L28" s="23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36">
        <v>6</v>
      </c>
      <c r="K29" s="35"/>
      <c r="L29" s="23"/>
      <c r="M29" s="33">
        <f t="shared" si="1"/>
        <v>0</v>
      </c>
    </row>
    <row r="30" spans="10:13" ht="12.75">
      <c r="J30" s="36">
        <v>7</v>
      </c>
      <c r="K30" s="35"/>
      <c r="L30" s="23"/>
      <c r="M30" s="33">
        <f t="shared" si="1"/>
        <v>0</v>
      </c>
    </row>
    <row r="31" spans="2:13" ht="12.75">
      <c r="B31" t="s">
        <v>0</v>
      </c>
      <c r="J31" s="36">
        <v>8</v>
      </c>
      <c r="K31" s="16"/>
      <c r="L31" s="23"/>
      <c r="M31" s="33">
        <f t="shared" si="1"/>
        <v>0</v>
      </c>
    </row>
    <row r="32" spans="10:13" ht="12.75">
      <c r="J32" s="36">
        <v>9</v>
      </c>
      <c r="K32" s="16"/>
      <c r="L32" s="23"/>
      <c r="M32" s="33">
        <f t="shared" si="1"/>
        <v>0</v>
      </c>
    </row>
    <row r="33" spans="1:13" ht="12.75">
      <c r="A33" t="s">
        <v>1</v>
      </c>
      <c r="E33">
        <v>2102</v>
      </c>
      <c r="F33" t="s">
        <v>65</v>
      </c>
      <c r="J33" s="36">
        <v>10</v>
      </c>
      <c r="K33" s="16"/>
      <c r="L33" s="23"/>
      <c r="M33" s="33">
        <f t="shared" si="1"/>
        <v>0</v>
      </c>
    </row>
    <row r="34" spans="1:13" ht="12.75">
      <c r="A34" t="s">
        <v>2</v>
      </c>
      <c r="E34">
        <v>203.5</v>
      </c>
      <c r="F34" t="s">
        <v>65</v>
      </c>
      <c r="J34" s="36">
        <v>11</v>
      </c>
      <c r="K34" s="35"/>
      <c r="L34" s="23"/>
      <c r="M34" s="33">
        <f t="shared" si="1"/>
        <v>0</v>
      </c>
    </row>
    <row r="35" spans="1:13" ht="12.75">
      <c r="A35" t="s">
        <v>3</v>
      </c>
      <c r="J35" s="36">
        <v>12</v>
      </c>
      <c r="K35" s="35"/>
      <c r="L35" s="23"/>
      <c r="M35" s="33">
        <f t="shared" si="1"/>
        <v>0</v>
      </c>
    </row>
    <row r="36" spans="1:13" ht="12.75">
      <c r="A36" t="s">
        <v>4</v>
      </c>
      <c r="E36">
        <v>235.6</v>
      </c>
      <c r="F36" t="s">
        <v>65</v>
      </c>
      <c r="J36" s="36">
        <v>13</v>
      </c>
      <c r="K36" s="35"/>
      <c r="L36" s="23"/>
      <c r="M36" s="33">
        <f t="shared" si="1"/>
        <v>0</v>
      </c>
    </row>
    <row r="37" spans="10:13" ht="12.75">
      <c r="J37" s="36">
        <v>14</v>
      </c>
      <c r="K37" s="35"/>
      <c r="L37" s="23"/>
      <c r="M37" s="33">
        <f t="shared" si="1"/>
        <v>0</v>
      </c>
    </row>
    <row r="38" spans="2:13" ht="12.75">
      <c r="B38" s="1" t="s">
        <v>5</v>
      </c>
      <c r="C38" s="1"/>
      <c r="J38" s="36">
        <v>15</v>
      </c>
      <c r="K38" s="35"/>
      <c r="L38" s="23"/>
      <c r="M38" s="33">
        <f t="shared" si="1"/>
        <v>0</v>
      </c>
    </row>
    <row r="39" spans="10:13" ht="12.75">
      <c r="J39" s="36">
        <v>16</v>
      </c>
      <c r="K39" s="35"/>
      <c r="L39" s="23"/>
      <c r="M39" s="33">
        <f t="shared" si="1"/>
        <v>0</v>
      </c>
    </row>
    <row r="40" spans="1:13" ht="12.75">
      <c r="A40" s="2" t="s">
        <v>6</v>
      </c>
      <c r="F40" s="11">
        <v>31954.33</v>
      </c>
      <c r="J40" s="36">
        <v>17</v>
      </c>
      <c r="K40" s="35"/>
      <c r="L40" s="23"/>
      <c r="M40" s="33">
        <f t="shared" si="1"/>
        <v>0</v>
      </c>
    </row>
    <row r="41" spans="1:13" ht="12.75">
      <c r="A41" t="s">
        <v>7</v>
      </c>
      <c r="F41" s="5">
        <v>27266.82</v>
      </c>
      <c r="J41" s="20"/>
      <c r="K41" s="30" t="s">
        <v>57</v>
      </c>
      <c r="L41" s="28">
        <f>SUM(L24:L40)</f>
        <v>92.72</v>
      </c>
      <c r="M41" s="34">
        <f>SUM(M24:M40)</f>
        <v>17613.318456719997</v>
      </c>
    </row>
    <row r="42" spans="2:11" ht="12.75">
      <c r="B42" t="s">
        <v>8</v>
      </c>
      <c r="F42" s="9">
        <f>F41/F40</f>
        <v>0.8533059525892108</v>
      </c>
      <c r="K42" s="1" t="s">
        <v>61</v>
      </c>
    </row>
    <row r="43" spans="1:13" ht="12.75">
      <c r="A43" s="7" t="s">
        <v>126</v>
      </c>
      <c r="B43" s="7"/>
      <c r="C43" s="7"/>
      <c r="D43" s="7"/>
      <c r="E43" s="7"/>
      <c r="F43" s="5">
        <f>(439*14.44)+250+400</f>
        <v>6989.16</v>
      </c>
      <c r="J43" s="22" t="s">
        <v>35</v>
      </c>
      <c r="K43" s="22"/>
      <c r="L43" s="22" t="s">
        <v>62</v>
      </c>
      <c r="M43" s="22" t="s">
        <v>41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34255.979999999996</v>
      </c>
      <c r="J44" s="23" t="s">
        <v>36</v>
      </c>
      <c r="K44" s="23" t="s">
        <v>37</v>
      </c>
      <c r="L44" s="23"/>
      <c r="M44" s="23" t="s">
        <v>63</v>
      </c>
    </row>
    <row r="45" spans="10:13" ht="12.75">
      <c r="J45" s="20">
        <v>1</v>
      </c>
      <c r="K45" s="20"/>
      <c r="L45" s="25"/>
      <c r="M45" s="25"/>
    </row>
    <row r="46" spans="2:13" ht="12.75">
      <c r="B46" s="1" t="s">
        <v>10</v>
      </c>
      <c r="C46" s="1"/>
      <c r="J46" s="20">
        <v>2</v>
      </c>
      <c r="K46" s="20"/>
      <c r="L46" s="25"/>
      <c r="M46" s="25"/>
    </row>
    <row r="47" spans="10:13" ht="12.75">
      <c r="J47" s="20">
        <v>3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4</v>
      </c>
      <c r="K48" s="20"/>
      <c r="L48" s="25"/>
      <c r="M48" s="25"/>
    </row>
    <row r="49" spans="1:13" ht="12.75">
      <c r="A49" t="s">
        <v>12</v>
      </c>
      <c r="F49" s="11">
        <f>(3955+445)*1.302</f>
        <v>5728.8</v>
      </c>
      <c r="J49" s="20">
        <v>5</v>
      </c>
      <c r="K49" s="20"/>
      <c r="L49" s="25"/>
      <c r="M49" s="51"/>
    </row>
    <row r="50" spans="1:13" ht="12.75">
      <c r="A50" s="6" t="s">
        <v>15</v>
      </c>
      <c r="F50" s="11">
        <f>(1600)*1.202</f>
        <v>1923.1999999999998</v>
      </c>
      <c r="J50" s="20">
        <v>6</v>
      </c>
      <c r="K50" s="20"/>
      <c r="L50" s="25"/>
      <c r="M50" s="25"/>
    </row>
    <row r="51" spans="1:13" ht="12.75">
      <c r="A51" s="6" t="s">
        <v>83</v>
      </c>
      <c r="E51" s="5"/>
      <c r="F51" s="11">
        <f>E51*E33</f>
        <v>0</v>
      </c>
      <c r="J51" s="20">
        <v>7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7652</v>
      </c>
      <c r="J52" s="20">
        <v>8</v>
      </c>
      <c r="K52" s="20"/>
      <c r="L52" s="25"/>
      <c r="M52" s="25"/>
    </row>
    <row r="53" spans="1:13" ht="12.75">
      <c r="A53" s="4" t="s">
        <v>16</v>
      </c>
      <c r="J53" s="20">
        <v>9</v>
      </c>
      <c r="K53" s="20"/>
      <c r="L53" s="25"/>
      <c r="M53" s="25"/>
    </row>
    <row r="54" spans="1:13" ht="12.75">
      <c r="A54" t="s">
        <v>74</v>
      </c>
      <c r="D54" s="5">
        <v>2.22</v>
      </c>
      <c r="E54" t="s">
        <v>14</v>
      </c>
      <c r="F54" s="11">
        <f>E33*D54</f>
        <v>4666.4400000000005</v>
      </c>
      <c r="J54" s="20">
        <v>10</v>
      </c>
      <c r="K54" s="20"/>
      <c r="L54" s="25"/>
      <c r="M54" s="25"/>
    </row>
    <row r="55" spans="1:13" ht="12.75">
      <c r="A55" t="s">
        <v>79</v>
      </c>
      <c r="B55">
        <v>203.5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11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4666.4400000000005</v>
      </c>
      <c r="J56" s="20">
        <v>12</v>
      </c>
      <c r="K56" s="20"/>
      <c r="L56" s="25"/>
      <c r="M56" s="25"/>
    </row>
    <row r="57" spans="1:13" ht="12.75">
      <c r="A57" s="4" t="s">
        <v>18</v>
      </c>
      <c r="B57" s="4"/>
      <c r="J57" s="20">
        <v>13</v>
      </c>
      <c r="K57" s="20"/>
      <c r="L57" s="25"/>
      <c r="M57" s="25"/>
    </row>
    <row r="58" spans="1:13" ht="12.75">
      <c r="A58" t="s">
        <v>19</v>
      </c>
      <c r="C58" s="54">
        <v>239353</v>
      </c>
      <c r="D58">
        <v>229360</v>
      </c>
      <c r="E58">
        <v>2102</v>
      </c>
      <c r="F58" s="37">
        <f>C58/D58*E58</f>
        <v>2193.5821677711892</v>
      </c>
      <c r="J58" s="20">
        <v>14</v>
      </c>
      <c r="K58" s="20"/>
      <c r="L58" s="25"/>
      <c r="M58" s="25"/>
    </row>
    <row r="59" spans="1:13" ht="12.75">
      <c r="A59" t="s">
        <v>20</v>
      </c>
      <c r="F59" s="37">
        <f>M20</f>
        <v>3050.9621478000004</v>
      </c>
      <c r="J59" s="20">
        <v>15</v>
      </c>
      <c r="K59" s="20"/>
      <c r="L59" s="25"/>
      <c r="M59" s="25"/>
    </row>
    <row r="60" spans="1:13" ht="12.75">
      <c r="A60" t="s">
        <v>21</v>
      </c>
      <c r="F60" s="11">
        <f>M41</f>
        <v>17613.318456719997</v>
      </c>
      <c r="J60" s="20">
        <v>16</v>
      </c>
      <c r="K60" s="20"/>
      <c r="L60" s="25"/>
      <c r="M60" s="25"/>
    </row>
    <row r="61" spans="1:13" ht="12.75">
      <c r="A61" t="s">
        <v>72</v>
      </c>
      <c r="F61" s="5">
        <v>0</v>
      </c>
      <c r="J61" s="20">
        <v>17</v>
      </c>
      <c r="K61" s="20"/>
      <c r="L61" s="25"/>
      <c r="M61" s="25"/>
    </row>
    <row r="62" spans="1:13" ht="12.75">
      <c r="A62" t="s">
        <v>22</v>
      </c>
      <c r="F62" s="5">
        <f>M74</f>
        <v>0</v>
      </c>
      <c r="J62" s="20">
        <v>18</v>
      </c>
      <c r="K62" s="20"/>
      <c r="L62" s="25"/>
      <c r="M62" s="25"/>
    </row>
    <row r="63" spans="1:13" ht="12.75">
      <c r="A63" t="s">
        <v>23</v>
      </c>
      <c r="F63" s="5"/>
      <c r="J63" s="20">
        <v>19</v>
      </c>
      <c r="K63" s="20"/>
      <c r="L63" s="25"/>
      <c r="M63" s="25"/>
    </row>
    <row r="64" spans="1:13" ht="12.75">
      <c r="A64" t="s">
        <v>24</v>
      </c>
      <c r="F64" s="5"/>
      <c r="J64" s="20">
        <v>20</v>
      </c>
      <c r="K64" s="20"/>
      <c r="L64" s="25"/>
      <c r="M64" s="25"/>
    </row>
    <row r="65" spans="2:13" ht="12.75">
      <c r="B65">
        <v>2102</v>
      </c>
      <c r="C65" t="s">
        <v>13</v>
      </c>
      <c r="D65" s="11">
        <v>0.26</v>
      </c>
      <c r="E65" t="s">
        <v>14</v>
      </c>
      <c r="F65" s="5">
        <f>B65*D65</f>
        <v>546.52</v>
      </c>
      <c r="J65" s="20">
        <v>21</v>
      </c>
      <c r="K65" s="20"/>
      <c r="L65" s="25"/>
      <c r="M65" s="25"/>
    </row>
    <row r="66" spans="1:13" ht="12.75">
      <c r="A66" s="64" t="s">
        <v>75</v>
      </c>
      <c r="B66" s="64"/>
      <c r="C66" s="64"/>
      <c r="D66" s="65"/>
      <c r="E66" s="64"/>
      <c r="F66" s="66">
        <v>0</v>
      </c>
      <c r="J66" s="20">
        <v>22</v>
      </c>
      <c r="K66" s="20"/>
      <c r="L66" s="25"/>
      <c r="M66" s="25"/>
    </row>
    <row r="67" spans="1:13" ht="12.75">
      <c r="A67" s="48" t="s">
        <v>84</v>
      </c>
      <c r="B67" s="48"/>
      <c r="C67" s="48"/>
      <c r="D67" s="47">
        <v>0</v>
      </c>
      <c r="E67" s="48"/>
      <c r="F67" s="49">
        <f>D67*E33</f>
        <v>0</v>
      </c>
      <c r="J67" s="20">
        <v>23</v>
      </c>
      <c r="K67" s="20"/>
      <c r="L67" s="25"/>
      <c r="M67" s="25"/>
    </row>
    <row r="68" spans="1:13" ht="12.75">
      <c r="A68" s="4" t="s">
        <v>25</v>
      </c>
      <c r="B68" s="10"/>
      <c r="C68" s="10"/>
      <c r="F68" s="32">
        <f>SUM(F58:F67)</f>
        <v>23404.382772291185</v>
      </c>
      <c r="J68" s="20">
        <v>24</v>
      </c>
      <c r="K68" s="20"/>
      <c r="L68" s="25"/>
      <c r="M68" s="25"/>
    </row>
    <row r="69" spans="1:13" ht="12.75">
      <c r="A69" s="4" t="s">
        <v>26</v>
      </c>
      <c r="J69" s="20">
        <v>25</v>
      </c>
      <c r="K69" s="20"/>
      <c r="L69" s="25"/>
      <c r="M69" s="25"/>
    </row>
    <row r="70" spans="1:13" ht="12.75">
      <c r="A70" t="s">
        <v>27</v>
      </c>
      <c r="B70">
        <v>2102</v>
      </c>
      <c r="C70" t="s">
        <v>65</v>
      </c>
      <c r="D70" s="5">
        <v>0.19</v>
      </c>
      <c r="E70" t="s">
        <v>14</v>
      </c>
      <c r="F70" s="47">
        <f>B70*D70</f>
        <v>399.38</v>
      </c>
      <c r="J70" s="20">
        <v>26</v>
      </c>
      <c r="K70" s="20"/>
      <c r="L70" s="25"/>
      <c r="M70" s="25"/>
    </row>
    <row r="71" spans="1:13" ht="12.75">
      <c r="A71" t="s">
        <v>28</v>
      </c>
      <c r="F71" s="5"/>
      <c r="J71" s="20">
        <v>27</v>
      </c>
      <c r="K71" s="20"/>
      <c r="L71" s="25"/>
      <c r="M71" s="25"/>
    </row>
    <row r="72" spans="1:13" ht="12.75">
      <c r="A72" s="7" t="s">
        <v>71</v>
      </c>
      <c r="F72" s="5"/>
      <c r="J72" s="20">
        <v>28</v>
      </c>
      <c r="K72" s="20"/>
      <c r="L72" s="25"/>
      <c r="M72" s="25"/>
    </row>
    <row r="73" spans="2:13" ht="12.75">
      <c r="B73">
        <v>2102</v>
      </c>
      <c r="C73" t="s">
        <v>13</v>
      </c>
      <c r="D73" s="11">
        <v>1.13</v>
      </c>
      <c r="E73" t="s">
        <v>14</v>
      </c>
      <c r="F73" s="11">
        <f>B73*D73</f>
        <v>2375.2599999999998</v>
      </c>
      <c r="J73" s="20">
        <v>29</v>
      </c>
      <c r="K73" s="20"/>
      <c r="L73" s="25"/>
      <c r="M73" s="25"/>
    </row>
    <row r="74" spans="1:13" ht="12.75">
      <c r="A74" s="4" t="s">
        <v>29</v>
      </c>
      <c r="F74" s="32">
        <f>F70+F73</f>
        <v>2774.64</v>
      </c>
      <c r="J74" s="20"/>
      <c r="K74" s="20"/>
      <c r="L74" s="31" t="s">
        <v>64</v>
      </c>
      <c r="M74" s="28">
        <f>SUM(M45:M73)</f>
        <v>0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2102</v>
      </c>
      <c r="C77" t="s">
        <v>13</v>
      </c>
      <c r="D77" s="11">
        <v>2.45</v>
      </c>
      <c r="E77" t="s">
        <v>14</v>
      </c>
      <c r="F77" s="5">
        <f>B77*D77</f>
        <v>5149.900000000001</v>
      </c>
    </row>
    <row r="78" spans="1:6" ht="12.75">
      <c r="A78" s="4" t="s">
        <v>31</v>
      </c>
      <c r="F78" s="8">
        <f>SUM(F77)</f>
        <v>5149.900000000001</v>
      </c>
    </row>
    <row r="79" spans="1:6" ht="12.75">
      <c r="A79" s="52" t="s">
        <v>78</v>
      </c>
      <c r="B79" s="48"/>
      <c r="C79" s="48"/>
      <c r="D79" s="49">
        <v>0</v>
      </c>
      <c r="E79" s="48"/>
      <c r="F79" s="53">
        <f>D79*E33</f>
        <v>0</v>
      </c>
    </row>
    <row r="80" spans="1:6" ht="12.75">
      <c r="A80" s="1" t="s">
        <v>32</v>
      </c>
      <c r="B80" s="1"/>
      <c r="F80" s="32">
        <f>F52+F56+F68+F74+F78+F79</f>
        <v>43647.362772291184</v>
      </c>
    </row>
    <row r="81" spans="1:9" ht="12.75">
      <c r="A81" s="1" t="s">
        <v>76</v>
      </c>
      <c r="B81" s="38"/>
      <c r="C81" s="50">
        <v>0.058</v>
      </c>
      <c r="D81" s="1"/>
      <c r="E81" s="1"/>
      <c r="F81" s="32">
        <f>F80*5.8%</f>
        <v>2531.5470407928883</v>
      </c>
      <c r="I81" s="7"/>
    </row>
    <row r="82" spans="1:9" ht="12.75">
      <c r="A82" s="1"/>
      <c r="B82" s="38" t="s">
        <v>128</v>
      </c>
      <c r="C82" s="50"/>
      <c r="D82" s="1"/>
      <c r="E82" s="59"/>
      <c r="F82" s="62">
        <v>8.9</v>
      </c>
      <c r="I82" s="7"/>
    </row>
    <row r="83" spans="1:9" ht="12.75">
      <c r="A83" s="1"/>
      <c r="B83" s="38" t="s">
        <v>129</v>
      </c>
      <c r="C83" s="50"/>
      <c r="D83" s="1"/>
      <c r="E83" s="59"/>
      <c r="F83" s="60">
        <v>188.54</v>
      </c>
      <c r="I83" s="7"/>
    </row>
    <row r="84" spans="1:9" ht="12.75">
      <c r="A84" s="1"/>
      <c r="B84" s="38" t="s">
        <v>130</v>
      </c>
      <c r="C84" s="50"/>
      <c r="D84" s="1"/>
      <c r="E84" s="59"/>
      <c r="F84" s="60">
        <v>0</v>
      </c>
      <c r="I84" s="7"/>
    </row>
    <row r="85" spans="1:6" ht="14.25">
      <c r="A85" s="12" t="s">
        <v>34</v>
      </c>
      <c r="B85" s="12"/>
      <c r="C85" s="12"/>
      <c r="D85" s="12"/>
      <c r="E85" s="12"/>
      <c r="F85" s="44">
        <f>F80+F81+F82+F83+F84</f>
        <v>46376.349813084074</v>
      </c>
    </row>
    <row r="86" spans="2:6" ht="12.75">
      <c r="B86" s="39" t="s">
        <v>67</v>
      </c>
      <c r="C86" s="40" t="s">
        <v>68</v>
      </c>
      <c r="D86" s="22" t="s">
        <v>69</v>
      </c>
      <c r="E86" s="22" t="s">
        <v>70</v>
      </c>
      <c r="F86" s="43" t="s">
        <v>134</v>
      </c>
    </row>
    <row r="87" spans="1:6" ht="12.75">
      <c r="A87" s="13"/>
      <c r="B87" s="41">
        <v>43586</v>
      </c>
      <c r="C87" s="42">
        <v>89552</v>
      </c>
      <c r="D87" s="45">
        <f>F44</f>
        <v>34255.979999999996</v>
      </c>
      <c r="E87" s="45">
        <f>F85</f>
        <v>46376.349813084074</v>
      </c>
      <c r="F87" s="46">
        <f>C87+D87-E87</f>
        <v>77431.63018691592</v>
      </c>
    </row>
    <row r="89" spans="1:6" ht="13.5" thickBot="1">
      <c r="A89" t="s">
        <v>111</v>
      </c>
      <c r="C89" s="56">
        <v>43586</v>
      </c>
      <c r="D89" s="8" t="s">
        <v>112</v>
      </c>
      <c r="E89" s="56">
        <v>43616</v>
      </c>
      <c r="F89" s="63" t="s">
        <v>113</v>
      </c>
    </row>
    <row r="90" spans="1:7" ht="13.5" thickBot="1">
      <c r="A90" t="s">
        <v>114</v>
      </c>
      <c r="F90" s="57">
        <v>47290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2017-08-21T12:43:19Z</cp:lastPrinted>
  <dcterms:created xsi:type="dcterms:W3CDTF">2008-08-18T07:30:19Z</dcterms:created>
  <dcterms:modified xsi:type="dcterms:W3CDTF">2019-08-01T11:58:29Z</dcterms:modified>
  <cp:category/>
  <cp:version/>
  <cp:contentType/>
  <cp:contentStatus/>
</cp:coreProperties>
</file>