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<sst xmlns="http://schemas.openxmlformats.org/spreadsheetml/2006/main" count="215" uniqueCount="178">
  <si>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</si>
  <si>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</si>
  <si>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</si>
  <si>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</si>
  <si>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</si>
  <si>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</si>
  <si>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</si>
  <si>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</si>
  <si>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</si>
  <si>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</si>
  <si>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</si>
  <si>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</si>
  <si>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</si>
  <si>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</si>
  <si>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</si>
  <si>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</si>
  <si>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</si>
  <si>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</si>
  <si>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</si>
  <si>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</si>
  <si>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</si>
  <si>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</si>
  <si>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</si>
  <si>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</si>
  <si>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</si>
  <si>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</si>
  <si>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</si>
  <si>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</si>
  <si>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</si>
  <si>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</si>
  <si>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</si>
  <si>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</si>
  <si>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</si>
  <si>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</si>
  <si>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</si>
  <si>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</si>
  <si>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</si>
  <si>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</si>
  <si>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</si>
  <si>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</si>
  <si>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</si>
  <si>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</si>
  <si>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</si>
  <si>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</si>
  <si>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</si>
  <si>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</si>
  <si>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</si>
  <si>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</si>
  <si>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</si>
  <si>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</si>
  <si>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</si>
  <si>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</si>
  <si>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</si>
  <si>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</si>
  <si>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</si>
  <si>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</si>
  <si>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</si>
  <si>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</si>
  <si>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</si>
  <si>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</si>
  <si>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</si>
  <si>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</si>
  <si>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</si>
  <si>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</si>
  <si>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</si>
  <si>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</si>
  <si>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</si>
  <si>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</si>
  <si>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</si>
  <si>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</si>
  <si>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</si>
  <si>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</si>
  <si>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</si>
  <si>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</si>
  <si>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</si>
  <si>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</si>
  <si>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</si>
  <si>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</si>
  <si>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</si>
  <si>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</si>
  <si>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</si>
  <si>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</si>
  <si>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</si>
  <si>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</si>
  <si>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</si>
  <si>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</si>
  <si>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</si>
  <si>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</si>
  <si>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</si>
  <si>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</si>
  <si>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</si>
  <si>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</si>
  <si>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</si>
  <si>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</si>
  <si>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</si>
  <si>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</si>
  <si>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</si>
  <si>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</si>
  <si>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</si>
  <si>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</si>
  <si>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</si>
  <si>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</si>
  <si>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</si>
  <si>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</si>
  <si>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</si>
  <si>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</si>
  <si>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</si>
  <si>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</si>
  <si>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</si>
  <si>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</si>
  <si>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</si>
  <si>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</si>
  <si>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</si>
  <si>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</si>
  <si>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</si>
  <si>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</si>
  <si>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</si>
  <si>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</si>
  <si>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</si>
  <si>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</si>
  <si>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</si>
  <si>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</si>
  <si>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</si>
  <si>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</si>
  <si>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</si>
  <si>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</si>
  <si>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</si>
  <si>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</si>
  <si>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</si>
  <si>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</si>
  <si>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</si>
  <si>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</si>
  <si>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</si>
  <si>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</si>
  <si>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</si>
  <si>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</si>
  <si>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</si>
  <si>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</si>
  <si>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марта</t>
  </si>
  <si>
    <t>за   март  2019 г.</t>
  </si>
  <si>
    <t>ост.на 01.04</t>
  </si>
  <si>
    <t>смена вентиля д 25 (1шт) п-д3</t>
  </si>
  <si>
    <t>смена сгона д 25 (1шт) п-д3</t>
  </si>
  <si>
    <t>смена вентиля д 15 (1шт) п-д3</t>
  </si>
  <si>
    <t>смена вентиля д 15 (1шт) п-д2</t>
  </si>
  <si>
    <t>вентиль д 25</t>
  </si>
  <si>
    <t>1шт</t>
  </si>
  <si>
    <t>2шт</t>
  </si>
  <si>
    <t>3шт</t>
  </si>
  <si>
    <t>6шт</t>
  </si>
  <si>
    <t>12шт</t>
  </si>
  <si>
    <t>сгон 25</t>
  </si>
  <si>
    <t>тройник 25</t>
  </si>
  <si>
    <t>к/гайка 25</t>
  </si>
  <si>
    <t>бочонок 15</t>
  </si>
  <si>
    <t>вентиль д 15</t>
  </si>
  <si>
    <t>смена труб д 32 п.пр. (40мп) п-д2</t>
  </si>
  <si>
    <t>смена вентиля д 25 (2шт) п-д2</t>
  </si>
  <si>
    <t>труба д 32 п.пр.</t>
  </si>
  <si>
    <t>40мп</t>
  </si>
  <si>
    <t>муфта комб. 32</t>
  </si>
  <si>
    <t>тройник 32</t>
  </si>
  <si>
    <t>уголок 32</t>
  </si>
  <si>
    <t>муфта комб.20</t>
  </si>
  <si>
    <t>крепление 32</t>
  </si>
  <si>
    <t>тройник 62х32</t>
  </si>
  <si>
    <t>смена вентиля д 15 (1шт) п-д1</t>
  </si>
  <si>
    <t>смена сгона д 15 (1шт) п-д1</t>
  </si>
  <si>
    <t>сгон 15</t>
  </si>
  <si>
    <t>к/гайка 15</t>
  </si>
  <si>
    <t>муфта 15</t>
  </si>
  <si>
    <t>ремонт двери п-д3</t>
  </si>
  <si>
    <t>саморез</t>
  </si>
  <si>
    <t>10шт</t>
  </si>
  <si>
    <t>смена ламп  (10шт) п-д2,3,1</t>
  </si>
  <si>
    <t>лампа</t>
  </si>
  <si>
    <t>7шт</t>
  </si>
  <si>
    <t>лампа дрл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</si>
</sst>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7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2">
      <selection activeCell="M68" sqref="M68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3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4.02</v>
      </c>
      <c r="M9" s="45">
        <f t="shared" si="0"/>
        <v>664.0426547999999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5">
        <f t="shared" si="0"/>
        <v>4459.987980000001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45.99</v>
      </c>
      <c r="M20" s="33">
        <f>SUM(M6:M19)</f>
        <v>7596.846192600002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1.03</v>
      </c>
      <c r="M24" s="32">
        <f>L24*126.87*1.302*1.15</f>
        <v>195.66132453000003</v>
      </c>
    </row>
    <row r="25" spans="1:13" ht="12.75">
      <c r="A25" t="s">
        <v>111</v>
      </c>
      <c r="J25" s="20">
        <v>2</v>
      </c>
      <c r="K25" s="20" t="s">
        <v>142</v>
      </c>
      <c r="L25" s="45">
        <v>0.41</v>
      </c>
      <c r="M25" s="32">
        <f aca="true" t="shared" si="1" ref="M25:M41">L25*126.87*1.302*1.15</f>
        <v>77.88460491</v>
      </c>
    </row>
    <row r="26" spans="1:13" ht="12.75">
      <c r="A26" t="s">
        <v>112</v>
      </c>
      <c r="J26" s="20">
        <v>3</v>
      </c>
      <c r="K26" s="20" t="s">
        <v>143</v>
      </c>
      <c r="L26" s="45">
        <v>0.81</v>
      </c>
      <c r="M26" s="32">
        <f t="shared" si="1"/>
        <v>153.86958531000002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 t="s">
        <v>156</v>
      </c>
      <c r="L27" s="45">
        <f>0.4*156.46</f>
        <v>62.584</v>
      </c>
      <c r="M27" s="32">
        <f t="shared" si="1"/>
        <v>11888.610033384002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144</v>
      </c>
      <c r="L28" s="45">
        <v>0.81</v>
      </c>
      <c r="M28" s="32">
        <f t="shared" si="1"/>
        <v>153.86958531000002</v>
      </c>
    </row>
    <row r="29" spans="10:13" ht="12.75">
      <c r="J29" s="20">
        <v>6</v>
      </c>
      <c r="K29" s="20" t="s">
        <v>157</v>
      </c>
      <c r="L29" s="45">
        <f>2*1.03</f>
        <v>2.06</v>
      </c>
      <c r="M29" s="32">
        <f t="shared" si="1"/>
        <v>391.32264906000006</v>
      </c>
    </row>
    <row r="30" spans="2:13" ht="12.75">
      <c r="B30" t="s">
        <v>0</v>
      </c>
      <c r="J30" s="20">
        <v>7</v>
      </c>
      <c r="K30" s="20" t="s">
        <v>166</v>
      </c>
      <c r="L30" s="45">
        <v>0.81</v>
      </c>
      <c r="M30" s="32">
        <f t="shared" si="1"/>
        <v>153.86958531000002</v>
      </c>
    </row>
    <row r="31" spans="10:13" ht="12.75">
      <c r="J31" s="20">
        <v>8</v>
      </c>
      <c r="K31" s="20" t="s">
        <v>167</v>
      </c>
      <c r="L31" s="45">
        <v>0.41</v>
      </c>
      <c r="M31" s="32">
        <f t="shared" si="1"/>
        <v>77.88460491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 t="s">
        <v>171</v>
      </c>
      <c r="L32" s="45">
        <v>2.63</v>
      </c>
      <c r="M32" s="32">
        <f t="shared" si="1"/>
        <v>499.60124612999994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 t="s">
        <v>174</v>
      </c>
      <c r="L33" s="45">
        <f>0.1*7.1</f>
        <v>0.71</v>
      </c>
      <c r="M33" s="32">
        <f t="shared" si="1"/>
        <v>134.87334020999998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129580.98-55.06</f>
        <v>129525.92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106459.35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0.8219154127606274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72.264</v>
      </c>
      <c r="M42" s="33">
        <f>SUM(M24:M41)</f>
        <v>13727.446559064003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108164.35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145</v>
      </c>
      <c r="L46" s="25" t="s">
        <v>146</v>
      </c>
      <c r="M46" s="23">
        <v>440.43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151</v>
      </c>
      <c r="L47" s="23" t="s">
        <v>146</v>
      </c>
      <c r="M47" s="23">
        <v>47.07</v>
      </c>
    </row>
    <row r="48" spans="1:13" ht="12.75">
      <c r="A48" t="s">
        <v>12</v>
      </c>
      <c r="F48" s="11">
        <f>(3955+445)*1.302</f>
        <v>5728.8</v>
      </c>
      <c r="J48" s="23">
        <v>3</v>
      </c>
      <c r="K48" s="44" t="s">
        <v>152</v>
      </c>
      <c r="L48" s="23" t="s">
        <v>146</v>
      </c>
      <c r="M48" s="59">
        <v>31.87</v>
      </c>
    </row>
    <row r="49" spans="1:13" ht="12.75">
      <c r="A49" s="6" t="s">
        <v>15</v>
      </c>
      <c r="F49" s="11">
        <f>5435.6*1.202</f>
        <v>6533.5912</v>
      </c>
      <c r="J49" s="23">
        <v>4</v>
      </c>
      <c r="K49" s="44" t="s">
        <v>153</v>
      </c>
      <c r="L49" s="23" t="s">
        <v>146</v>
      </c>
      <c r="M49" s="59">
        <v>15</v>
      </c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 t="s">
        <v>154</v>
      </c>
      <c r="L50" s="23" t="s">
        <v>146</v>
      </c>
      <c r="M50" s="23">
        <v>18.57</v>
      </c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 t="s">
        <v>155</v>
      </c>
      <c r="L51" s="23" t="s">
        <v>146</v>
      </c>
      <c r="M51" s="59">
        <v>255</v>
      </c>
    </row>
    <row r="52" spans="1:13" ht="12.75">
      <c r="A52" s="4" t="s">
        <v>16</v>
      </c>
      <c r="J52" s="23">
        <v>7</v>
      </c>
      <c r="K52" s="44" t="s">
        <v>158</v>
      </c>
      <c r="L52" s="23" t="s">
        <v>159</v>
      </c>
      <c r="M52" s="23">
        <f>40*149</f>
        <v>5960</v>
      </c>
    </row>
    <row r="53" spans="1:13" ht="12.75">
      <c r="A53" t="s">
        <v>78</v>
      </c>
      <c r="D53" s="5">
        <v>2.03</v>
      </c>
      <c r="E53" t="s">
        <v>14</v>
      </c>
      <c r="F53" s="11">
        <f>E32*D53</f>
        <v>13104.664999999999</v>
      </c>
      <c r="J53" s="23">
        <v>8</v>
      </c>
      <c r="K53" s="44" t="s">
        <v>160</v>
      </c>
      <c r="L53" s="23" t="s">
        <v>148</v>
      </c>
      <c r="M53" s="23">
        <f>3*240.24</f>
        <v>720.72</v>
      </c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9</v>
      </c>
      <c r="K54" s="44" t="s">
        <v>161</v>
      </c>
      <c r="L54" s="23" t="s">
        <v>147</v>
      </c>
      <c r="M54" s="23">
        <f>2*15.5</f>
        <v>31</v>
      </c>
    </row>
    <row r="55" spans="1:13" ht="12.75">
      <c r="A55" s="4" t="s">
        <v>73</v>
      </c>
      <c r="B55" s="4"/>
      <c r="C55" s="10"/>
      <c r="F55" s="31">
        <f>SUM(F53:F54)</f>
        <v>13604.914999999999</v>
      </c>
      <c r="G55" s="51"/>
      <c r="J55" s="23">
        <v>10</v>
      </c>
      <c r="K55" s="44" t="s">
        <v>162</v>
      </c>
      <c r="L55" s="23" t="s">
        <v>149</v>
      </c>
      <c r="M55" s="23">
        <f>6*22</f>
        <v>132</v>
      </c>
    </row>
    <row r="56" spans="1:13" ht="12.75">
      <c r="A56" s="4" t="s">
        <v>59</v>
      </c>
      <c r="B56" s="10"/>
      <c r="C56" s="10"/>
      <c r="F56" s="1"/>
      <c r="J56" s="23">
        <v>11</v>
      </c>
      <c r="K56" s="44" t="s">
        <v>155</v>
      </c>
      <c r="L56" s="23" t="s">
        <v>146</v>
      </c>
      <c r="M56" s="23">
        <v>255</v>
      </c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 t="s">
        <v>163</v>
      </c>
      <c r="L57" s="23" t="s">
        <v>147</v>
      </c>
      <c r="M57" s="23">
        <f>2*42.33</f>
        <v>84.66</v>
      </c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 t="s">
        <v>164</v>
      </c>
      <c r="L58" s="23" t="s">
        <v>150</v>
      </c>
      <c r="M58" s="23">
        <f>12*29</f>
        <v>348</v>
      </c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 t="s">
        <v>145</v>
      </c>
      <c r="L59" s="23" t="s">
        <v>147</v>
      </c>
      <c r="M59" s="23">
        <f>2*440.43</f>
        <v>880.86</v>
      </c>
    </row>
    <row r="60" spans="1:13" ht="12.75">
      <c r="A60" s="4" t="s">
        <v>61</v>
      </c>
      <c r="B60" s="4"/>
      <c r="J60" s="23">
        <v>15</v>
      </c>
      <c r="K60" s="44" t="s">
        <v>165</v>
      </c>
      <c r="L60" s="23" t="s">
        <v>146</v>
      </c>
      <c r="M60" s="23">
        <v>138</v>
      </c>
    </row>
    <row r="61" spans="1:13" ht="12.75">
      <c r="A61" t="s">
        <v>17</v>
      </c>
      <c r="C61" s="53">
        <v>184596</v>
      </c>
      <c r="D61">
        <v>229360</v>
      </c>
      <c r="E61">
        <v>6455.5</v>
      </c>
      <c r="F61" s="34">
        <f>C61/D61*E61</f>
        <v>5195.585446459714</v>
      </c>
      <c r="J61" s="23">
        <v>16</v>
      </c>
      <c r="K61" s="44" t="s">
        <v>155</v>
      </c>
      <c r="L61" s="23" t="s">
        <v>146</v>
      </c>
      <c r="M61" s="23">
        <v>255</v>
      </c>
    </row>
    <row r="62" spans="1:13" ht="12.75">
      <c r="A62" t="s">
        <v>18</v>
      </c>
      <c r="F62" s="34">
        <f>M20</f>
        <v>7596.846192600002</v>
      </c>
      <c r="J62" s="23">
        <v>17</v>
      </c>
      <c r="K62" s="44" t="s">
        <v>168</v>
      </c>
      <c r="L62" s="23" t="s">
        <v>146</v>
      </c>
      <c r="M62" s="23">
        <v>34.43</v>
      </c>
    </row>
    <row r="63" spans="1:13" ht="12.75">
      <c r="A63" t="s">
        <v>19</v>
      </c>
      <c r="F63" s="11">
        <f>M42</f>
        <v>13727.446559064003</v>
      </c>
      <c r="J63" s="23">
        <v>18</v>
      </c>
      <c r="K63" s="44" t="s">
        <v>169</v>
      </c>
      <c r="L63" s="23" t="s">
        <v>146</v>
      </c>
      <c r="M63" s="23">
        <v>11</v>
      </c>
    </row>
    <row r="64" spans="1:13" ht="12.75">
      <c r="A64" t="s">
        <v>76</v>
      </c>
      <c r="F64" s="5">
        <v>0</v>
      </c>
      <c r="J64" s="23">
        <v>19</v>
      </c>
      <c r="K64" s="44" t="s">
        <v>170</v>
      </c>
      <c r="L64" s="23" t="s">
        <v>146</v>
      </c>
      <c r="M64" s="23">
        <v>19</v>
      </c>
    </row>
    <row r="65" spans="1:13" ht="12.75">
      <c r="A65" t="s">
        <v>20</v>
      </c>
      <c r="F65" s="11">
        <f>M74</f>
        <v>10489.370000000003</v>
      </c>
      <c r="J65" s="23">
        <v>20</v>
      </c>
      <c r="K65" s="44" t="s">
        <v>172</v>
      </c>
      <c r="L65" s="23" t="s">
        <v>173</v>
      </c>
      <c r="M65" s="23">
        <f>10*0.66</f>
        <v>6.6000000000000005</v>
      </c>
    </row>
    <row r="66" spans="1:13" ht="12.75">
      <c r="A66" t="s">
        <v>21</v>
      </c>
      <c r="J66" s="23">
        <v>21</v>
      </c>
      <c r="K66" s="44" t="s">
        <v>175</v>
      </c>
      <c r="L66" s="23" t="s">
        <v>176</v>
      </c>
      <c r="M66" s="23">
        <f>7*11.6</f>
        <v>81.2</v>
      </c>
    </row>
    <row r="67" spans="1:13" ht="12.75">
      <c r="A67" t="s">
        <v>22</v>
      </c>
      <c r="J67" s="23">
        <v>22</v>
      </c>
      <c r="K67" s="44" t="s">
        <v>177</v>
      </c>
      <c r="L67" s="23" t="s">
        <v>148</v>
      </c>
      <c r="M67" s="23">
        <f>3*241.32</f>
        <v>723.96</v>
      </c>
    </row>
    <row r="68" spans="2:13" ht="12.75">
      <c r="B68">
        <v>6455.5</v>
      </c>
      <c r="C68" t="s">
        <v>13</v>
      </c>
      <c r="D68" s="11">
        <v>0.26</v>
      </c>
      <c r="E68" t="s">
        <v>14</v>
      </c>
      <c r="F68" s="11">
        <f>B68*D68</f>
        <v>1678.43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38687.67819812372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10489.370000000003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1.13</v>
      </c>
      <c r="F76" s="11">
        <f>B76*D76</f>
        <v>7294.714999999999</v>
      </c>
    </row>
    <row r="77" spans="1:6" ht="12.75">
      <c r="A77" s="4" t="s">
        <v>63</v>
      </c>
      <c r="B77" s="1"/>
      <c r="F77" s="31">
        <f>F73+F76</f>
        <v>8521.259999999998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3.23</v>
      </c>
      <c r="F80" s="11">
        <f>B80*D80</f>
        <v>20851.265</v>
      </c>
    </row>
    <row r="81" spans="1:9" ht="12.75">
      <c r="A81" s="4" t="s">
        <v>65</v>
      </c>
      <c r="B81" s="1"/>
      <c r="F81" s="31">
        <f>SUM(F80)</f>
        <v>20851.265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112842.50939812372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6544.865545091175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651.82</v>
      </c>
    </row>
    <row r="87" spans="1:6" ht="12.75">
      <c r="A87" s="1"/>
      <c r="B87" s="40" t="s">
        <v>134</v>
      </c>
      <c r="C87" s="40"/>
      <c r="D87" s="1"/>
      <c r="E87" s="61"/>
      <c r="F87" s="62">
        <v>3308.49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126712.25494321491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43525</v>
      </c>
      <c r="C90" s="25">
        <v>114258</v>
      </c>
      <c r="D90" s="41">
        <f>F43</f>
        <v>108164.35</v>
      </c>
      <c r="E90" s="41">
        <f>F88</f>
        <v>126712.25494321491</v>
      </c>
      <c r="F90" s="42">
        <f>C90+D90-E90</f>
        <v>95710.0950567851</v>
      </c>
    </row>
    <row r="92" spans="1:6" ht="13.5" thickBot="1">
      <c r="A92" t="s">
        <v>116</v>
      </c>
      <c r="C92" s="57">
        <v>43525</v>
      </c>
      <c r="D92" s="8" t="s">
        <v>117</v>
      </c>
      <c r="E92" s="57">
        <v>43555</v>
      </c>
      <c r="F92" t="s">
        <v>118</v>
      </c>
    </row>
    <row r="93" spans="1:7" ht="13.5" thickBot="1">
      <c r="A93" t="s">
        <v>119</v>
      </c>
      <c r="F93" s="58">
        <f>E90</f>
        <v>126712.25494321491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2019-06-04T09:05:55Z</dcterms:modified>
  <cp:category/>
  <cp:version/>
  <cp:contentType/>
  <cp:contentStatus/>
</cp:coreProperties>
</file>