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<sst xmlns="http://schemas.openxmlformats.org/spreadsheetml/2006/main" count="160" uniqueCount="138">
  <si>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</si>
  <si>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</si>
  <si>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</si>
  <si>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</si>
  <si>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</si>
  <si>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</si>
  <si>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</si>
  <si>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</si>
  <si>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</si>
  <si>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</si>
  <si>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</si>
  <si>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</si>
  <si>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</si>
  <si>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</si>
  <si>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</si>
  <si>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</si>
  <si>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</si>
  <si>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</si>
  <si>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</si>
  <si>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</si>
  <si>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</si>
  <si>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</si>
  <si>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</si>
  <si>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</si>
  <si>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</si>
  <si>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</si>
  <si>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</si>
  <si>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</si>
  <si>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</si>
  <si>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</si>
  <si>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</si>
  <si>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</si>
  <si>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</si>
  <si>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</si>
  <si>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</si>
  <si>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</si>
  <si>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</si>
  <si>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</si>
  <si>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</si>
  <si>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</si>
  <si>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</si>
  <si>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</si>
  <si>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</si>
  <si>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</si>
  <si>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</si>
  <si>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</si>
  <si>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</si>
  <si>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</si>
  <si>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</si>
  <si>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</si>
  <si>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</si>
  <si>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</si>
  <si>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</si>
  <si>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</si>
  <si>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</si>
  <si>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</si>
  <si>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</si>
  <si>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</si>
  <si>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</si>
  <si>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</si>
  <si>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</si>
  <si>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</si>
  <si>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</si>
  <si>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</si>
  <si>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</si>
  <si>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</si>
  <si>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</si>
  <si>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</si>
  <si>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</si>
  <si>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</si>
  <si>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</si>
  <si>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</si>
  <si>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</si>
  <si>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</si>
  <si>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</si>
  <si>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</si>
  <si>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</si>
  <si>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</si>
  <si>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</si>
  <si>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</si>
  <si>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</si>
  <si>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</si>
  <si>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</si>
  <si>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</si>
  <si>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</si>
  <si>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</si>
  <si>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</si>
  <si>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</si>
  <si>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</si>
  <si>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</si>
  <si>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</si>
  <si>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</si>
  <si>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</si>
  <si>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</si>
  <si>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</si>
  <si>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</si>
  <si>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</si>
  <si>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</si>
  <si>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</si>
  <si>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</si>
  <si>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</si>
  <si>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</si>
  <si>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</si>
  <si>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</si>
  <si>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</si>
  <si>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</si>
  <si>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</si>
  <si>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</si>
  <si>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</si>
  <si>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</si>
  <si>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</si>
  <si>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</si>
  <si>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</si>
  <si>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</si>
  <si>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</si>
  <si>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</si>
  <si>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</si>
  <si>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</si>
  <si>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</si>
  <si>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</si>
  <si>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</si>
  <si>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</si>
  <si>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</si>
  <si>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</si>
  <si>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</si>
  <si>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</si>
  <si>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</si>
  <si>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</si>
  <si>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</si>
  <si>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</si>
  <si>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</si>
  <si>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</si>
  <si>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</si>
  <si>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</si>
  <si>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</si>
  <si>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</si>
  <si>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1.2 Аренда (Спарк, комстар,видикон)</t>
  </si>
  <si>
    <t>прочистка канализации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</si>
</sst>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16" xfId="0" applyNumberForma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16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L25" sqref="L25"/>
    </sheetView>
  </sheetViews>
  <sheetFormatPr defaultColWidth="9.00390625" defaultRowHeight="12.75"/>
  <cols>
    <col min="1" max="1" width="15.50390625" style="0" customWidth="1"/>
    <col min="3" max="3" width="10.875" style="0" customWidth="1"/>
    <col min="4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86</v>
      </c>
      <c r="D1" s="8">
        <v>1</v>
      </c>
      <c r="K1" t="s">
        <v>67</v>
      </c>
    </row>
    <row r="2" spans="1:11" ht="12.75">
      <c r="A2" t="s">
        <v>87</v>
      </c>
      <c r="K2" s="5" t="s">
        <v>134</v>
      </c>
    </row>
    <row r="3" spans="1:13" ht="12.75">
      <c r="A3" t="s">
        <v>88</v>
      </c>
      <c r="J3" s="14" t="s">
        <v>36</v>
      </c>
      <c r="K3" s="54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132</v>
      </c>
      <c r="G4" s="8" t="s">
        <v>133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6">
        <f>L6*126.87*1.302</f>
        <v>0</v>
      </c>
    </row>
    <row r="7" spans="10:13" ht="12.75"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:13" ht="12.75">
      <c r="A8" t="s">
        <v>92</v>
      </c>
      <c r="J8" s="15"/>
      <c r="K8" s="15" t="s">
        <v>45</v>
      </c>
      <c r="L8" s="21"/>
      <c r="M8" s="46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3.7</v>
      </c>
      <c r="M11" s="46">
        <f t="shared" si="0"/>
        <v>611.1835380000001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6">
        <f t="shared" si="0"/>
        <v>611.1835380000001</v>
      </c>
    </row>
    <row r="14" spans="1:13" ht="12.75">
      <c r="A14" t="s">
        <v>98</v>
      </c>
      <c r="J14" s="20">
        <v>5</v>
      </c>
      <c r="K14" s="19" t="s">
        <v>50</v>
      </c>
      <c r="L14" s="25">
        <v>9</v>
      </c>
      <c r="M14" s="46">
        <f t="shared" si="0"/>
        <v>1486.66266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6">
        <f t="shared" si="0"/>
        <v>297.332532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128</v>
      </c>
      <c r="J20" s="20"/>
      <c r="K20" s="27" t="s">
        <v>58</v>
      </c>
      <c r="L20" s="28">
        <f>SUM(L6:L19)</f>
        <v>18.7</v>
      </c>
      <c r="M20" s="33">
        <f>SUM(M6:M19)</f>
        <v>3088.954638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137</v>
      </c>
      <c r="L24" s="46">
        <v>9.66</v>
      </c>
      <c r="M24" s="32">
        <f>L24*126.87*1.302*1.15</f>
        <v>1835.03727666</v>
      </c>
    </row>
    <row r="25" spans="1:13" ht="12.75">
      <c r="A25" t="s">
        <v>108</v>
      </c>
      <c r="J25" s="20">
        <v>2</v>
      </c>
      <c r="K25" s="20"/>
      <c r="L25" s="25"/>
      <c r="M25" s="32">
        <f aca="true" t="shared" si="1" ref="M25:M36"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2">
        <f t="shared" si="1"/>
        <v>0</v>
      </c>
    </row>
    <row r="27" spans="1:13" ht="12.75">
      <c r="A27" s="51" t="s">
        <v>110</v>
      </c>
      <c r="B27" s="51"/>
      <c r="C27" s="51"/>
      <c r="D27" s="51"/>
      <c r="E27" s="51"/>
      <c r="F27" s="51"/>
      <c r="G27" s="51"/>
      <c r="J27" s="20">
        <v>4</v>
      </c>
      <c r="K27" s="20"/>
      <c r="L27" s="57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9.66</v>
      </c>
      <c r="M37" s="33">
        <f>SUM(M24:M36)</f>
        <v>1835.03727666</v>
      </c>
    </row>
    <row r="38" ht="12.75">
      <c r="K38" s="1" t="s">
        <v>62</v>
      </c>
    </row>
    <row r="39" spans="1:13" ht="12.75">
      <c r="A39" s="2" t="s">
        <v>6</v>
      </c>
      <c r="F39" s="11">
        <v>50880.85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47650.99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0.93652110764659</v>
      </c>
      <c r="J41" s="20">
        <v>1</v>
      </c>
      <c r="K41" s="20"/>
      <c r="L41" s="25"/>
      <c r="M41" s="25"/>
    </row>
    <row r="42" spans="1:13" ht="12.75">
      <c r="A42" s="7" t="s">
        <v>136</v>
      </c>
      <c r="B42" s="7"/>
      <c r="C42" s="7"/>
      <c r="D42" s="7"/>
      <c r="E42" s="7"/>
      <c r="F42" s="5">
        <f>250+250+105</f>
        <v>605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48255.99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59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f>1600*1.202</f>
        <v>1923.1999999999998</v>
      </c>
      <c r="J49" s="20">
        <v>10</v>
      </c>
      <c r="K49" s="20"/>
      <c r="L49" s="25"/>
      <c r="M49" s="25"/>
    </row>
    <row r="50" spans="1:13" ht="12.75">
      <c r="A50" s="6" t="s">
        <v>84</v>
      </c>
      <c r="E50" s="5"/>
      <c r="F50" s="11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9539.9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D53" s="5">
        <v>2.03</v>
      </c>
      <c r="E53" t="s">
        <v>14</v>
      </c>
      <c r="F53" s="11">
        <f>E32*D53</f>
        <v>6863.227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6863.227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0">
        <v>183454</v>
      </c>
      <c r="D57">
        <v>229360</v>
      </c>
      <c r="E57">
        <v>3380.9</v>
      </c>
      <c r="F57" s="34">
        <f>C57/D57*E57</f>
        <v>2704.2188201953263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3088.954638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1835.03727666</v>
      </c>
      <c r="J59" s="20"/>
      <c r="K59" s="20"/>
      <c r="L59" s="30" t="s">
        <v>65</v>
      </c>
      <c r="M59" s="33">
        <f>SUM(M41:M58)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M59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0.1</v>
      </c>
      <c r="E64" t="s">
        <v>14</v>
      </c>
      <c r="F64" s="11">
        <f>B64*D64</f>
        <v>338.09000000000003</v>
      </c>
    </row>
    <row r="65" spans="1:6" ht="12.75">
      <c r="A65" s="50" t="s">
        <v>75</v>
      </c>
      <c r="B65" s="50"/>
      <c r="C65" s="50"/>
      <c r="D65" s="58"/>
      <c r="E65" s="50"/>
      <c r="F65" s="58">
        <v>0</v>
      </c>
    </row>
    <row r="66" spans="1:6" ht="12.75">
      <c r="A66" s="44" t="s">
        <v>85</v>
      </c>
      <c r="B66" s="44"/>
      <c r="C66" s="44"/>
      <c r="D66" s="45">
        <v>0</v>
      </c>
      <c r="E66" s="44"/>
      <c r="F66" s="45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7966.3007348553265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0.18</v>
      </c>
      <c r="E69" t="s">
        <v>14</v>
      </c>
      <c r="F69" s="11">
        <f>B69*D69</f>
        <v>608.562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0.9</v>
      </c>
      <c r="E72" t="s">
        <v>14</v>
      </c>
      <c r="F72" s="11">
        <f>B72*D72</f>
        <v>3042.81</v>
      </c>
    </row>
    <row r="73" spans="1:6" ht="12.75">
      <c r="A73" s="4" t="s">
        <v>29</v>
      </c>
      <c r="F73" s="31">
        <f>F69+F72</f>
        <v>3651.372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1.84</v>
      </c>
      <c r="E76" t="s">
        <v>14</v>
      </c>
      <c r="F76" s="11">
        <f>B76*D76</f>
        <v>6220.856000000001</v>
      </c>
    </row>
    <row r="77" spans="1:6" ht="12.75">
      <c r="A77" s="4" t="s">
        <v>32</v>
      </c>
      <c r="F77" s="31">
        <f>SUM(F76)</f>
        <v>6220.856000000001</v>
      </c>
    </row>
    <row r="78" spans="1:6" ht="12.75">
      <c r="A78" s="47" t="s">
        <v>78</v>
      </c>
      <c r="B78" s="44"/>
      <c r="C78" s="44"/>
      <c r="D78" s="48">
        <v>0</v>
      </c>
      <c r="E78" s="44"/>
      <c r="F78" s="49">
        <f>D78*E32</f>
        <v>0</v>
      </c>
    </row>
    <row r="79" spans="1:6" ht="12.75">
      <c r="A79" s="1" t="s">
        <v>33</v>
      </c>
      <c r="B79" s="1"/>
      <c r="F79" s="31">
        <f>F51+F55+F67+F73+F77+F78</f>
        <v>34241.655734855325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1986.0160326216087</v>
      </c>
    </row>
    <row r="81" spans="1:6" ht="12.75">
      <c r="A81" s="1"/>
      <c r="B81" s="36" t="s">
        <v>129</v>
      </c>
      <c r="C81" s="36"/>
      <c r="D81" s="1"/>
      <c r="E81" s="55"/>
      <c r="F81" s="56">
        <v>1546.14</v>
      </c>
    </row>
    <row r="82" spans="1:6" ht="12.75">
      <c r="A82" s="1"/>
      <c r="B82" s="36" t="s">
        <v>130</v>
      </c>
      <c r="C82" s="36"/>
      <c r="D82" s="1"/>
      <c r="E82" s="55"/>
      <c r="F82" s="56">
        <v>304.37</v>
      </c>
    </row>
    <row r="83" spans="1:6" ht="12.75">
      <c r="A83" s="1"/>
      <c r="B83" s="36" t="s">
        <v>131</v>
      </c>
      <c r="C83" s="36"/>
      <c r="D83" s="1"/>
      <c r="E83" s="55"/>
      <c r="F83" s="56">
        <v>0</v>
      </c>
    </row>
    <row r="84" spans="1:9" ht="13.5">
      <c r="A84" s="12" t="s">
        <v>35</v>
      </c>
      <c r="B84" s="12"/>
      <c r="C84" s="12"/>
      <c r="D84" s="12"/>
      <c r="E84" s="12"/>
      <c r="F84" s="35">
        <f>F79+F80+F81+F82+F83</f>
        <v>38078.18176747693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135</v>
      </c>
    </row>
    <row r="86" spans="1:6" ht="12.75">
      <c r="A86" s="13"/>
      <c r="B86" s="39">
        <v>43466</v>
      </c>
      <c r="C86" s="40">
        <v>-15154</v>
      </c>
      <c r="D86" s="42">
        <f>F43</f>
        <v>48255.99</v>
      </c>
      <c r="E86" s="42">
        <f>F84</f>
        <v>38078.18176747693</v>
      </c>
      <c r="F86" s="43">
        <f>C86+D86-E86</f>
        <v>-4976.191767476936</v>
      </c>
    </row>
    <row r="88" spans="1:6" ht="13.5" thickBot="1">
      <c r="A88" t="s">
        <v>113</v>
      </c>
      <c r="C88" s="52">
        <v>43466</v>
      </c>
      <c r="D88" s="8" t="s">
        <v>114</v>
      </c>
      <c r="E88" s="52">
        <v>43496</v>
      </c>
      <c r="F88" t="s">
        <v>115</v>
      </c>
    </row>
    <row r="89" spans="1:7" ht="13.5" thickBot="1">
      <c r="A89" t="s">
        <v>116</v>
      </c>
      <c r="F89" s="53">
        <f>E86</f>
        <v>38078.18176747693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2017-08-21T12:53:03Z</cp:lastPrinted>
  <dcterms:created xsi:type="dcterms:W3CDTF">2008-08-18T07:30:19Z</dcterms:created>
  <dcterms:modified xsi:type="dcterms:W3CDTF">2019-04-10T11:40:27Z</dcterms:modified>
  <cp:category/>
  <cp:version/>
  <cp:contentType/>
  <cp:contentStatus/>
</cp:coreProperties>
</file>