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<sst xmlns="http://schemas.openxmlformats.org/spreadsheetml/2006/main" count="174" uniqueCount="149">
  <si>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</si>
  <si>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</si>
  <si>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</si>
  <si>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</si>
  <si>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</si>
  <si>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</si>
  <si>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</si>
  <si>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</si>
  <si>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</si>
  <si>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</si>
  <si>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</si>
  <si>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</si>
  <si>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</si>
  <si>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</si>
  <si>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</si>
  <si>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</si>
  <si>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</si>
  <si>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</si>
  <si>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</si>
  <si>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</si>
  <si>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</si>
  <si>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</si>
  <si>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</si>
  <si>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</si>
  <si>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</si>
  <si>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</si>
  <si>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</si>
  <si>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</si>
  <si>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</si>
  <si>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</si>
  <si>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</si>
  <si>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</si>
  <si>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</si>
  <si>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</si>
  <si>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</si>
  <si>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</si>
  <si>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</si>
  <si>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</si>
  <si>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</si>
  <si>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</si>
  <si>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</si>
  <si>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</si>
  <si>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</si>
  <si>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</si>
  <si>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</si>
  <si>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</si>
  <si>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</si>
  <si>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</si>
  <si>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</si>
  <si>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</si>
  <si>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</si>
  <si>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</si>
  <si>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</si>
  <si>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</si>
  <si>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</si>
  <si>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</si>
  <si>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</si>
  <si>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</si>
  <si>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</si>
  <si>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</si>
  <si>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</si>
  <si>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</si>
  <si>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</si>
  <si>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</si>
  <si>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</si>
  <si>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</si>
  <si>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</si>
  <si>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</si>
  <si>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</si>
  <si>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</si>
  <si>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</si>
  <si>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</si>
  <si>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</si>
  <si>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</si>
  <si>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</si>
  <si>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</si>
  <si>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</si>
  <si>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</si>
  <si>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</si>
  <si>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</si>
  <si>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</si>
  <si>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</si>
  <si>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</si>
  <si>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</si>
  <si>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</si>
  <si>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</si>
  <si>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</si>
  <si>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</si>
  <si>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</si>
  <si>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</si>
  <si>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</si>
  <si>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</si>
  <si>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</si>
  <si>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</si>
  <si>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</si>
  <si>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</si>
  <si>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</si>
  <si>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</si>
  <si>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</si>
  <si>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</si>
  <si>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</si>
  <si>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</si>
  <si>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</si>
  <si>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</si>
  <si>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</si>
  <si>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</si>
  <si>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</si>
  <si>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</si>
  <si>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</si>
  <si>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</si>
  <si>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</si>
  <si>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</si>
  <si>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</si>
  <si>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</si>
  <si>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</si>
  <si>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</si>
  <si>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</si>
  <si>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</si>
  <si>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</si>
  <si>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</si>
  <si>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</si>
  <si>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</si>
  <si>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</si>
  <si>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</si>
  <si>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</si>
  <si>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</si>
  <si>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</si>
  <si>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</si>
  <si>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</si>
  <si>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</si>
  <si>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</si>
  <si>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</si>
  <si>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</si>
  <si>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июля</t>
  </si>
  <si>
    <t>за   июль  2019 г.</t>
  </si>
  <si>
    <t>ост.на 01.08</t>
  </si>
  <si>
    <t>смена труб д 32 (6мп) кв.112</t>
  </si>
  <si>
    <t>труба д 32</t>
  </si>
  <si>
    <t>6мп</t>
  </si>
  <si>
    <t>патрубок гебо 20</t>
  </si>
  <si>
    <t>2шт</t>
  </si>
  <si>
    <t>6шт</t>
  </si>
  <si>
    <t>смена вентиля д 20 (2шт) кв.112</t>
  </si>
  <si>
    <t>американка 32</t>
  </si>
  <si>
    <t>тройник 32</t>
  </si>
  <si>
    <t>1шт</t>
  </si>
  <si>
    <t>угольник 32</t>
  </si>
  <si>
    <t>смена ламп (2шт) п-д6,5</t>
  </si>
  <si>
    <t>лампа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</si>
</sst>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50" sqref="M50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7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L6*126.87*1.302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1113.3451476000002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3.37</v>
      </c>
      <c r="M16" s="34">
        <f t="shared" si="0"/>
        <v>556.6725738000001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594.665064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165.18474</v>
      </c>
    </row>
    <row r="20" spans="1:13" ht="12.75">
      <c r="A20" t="s">
        <v>127</v>
      </c>
      <c r="J20" s="20"/>
      <c r="K20" s="27" t="s">
        <v>57</v>
      </c>
      <c r="L20" s="28">
        <f>SUM(L6:L19)</f>
        <v>14.709999999999999</v>
      </c>
      <c r="M20" s="33">
        <f>SUM(M6:M19)</f>
        <v>2429.8675254000004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f>0.06*156.46</f>
        <v>9.3876</v>
      </c>
      <c r="M24" s="32">
        <f>L24*126.87*1.302*1.15</f>
        <v>1783.2915050076</v>
      </c>
    </row>
    <row r="25" spans="1:13" ht="12.75">
      <c r="A25" t="s">
        <v>107</v>
      </c>
      <c r="J25" s="20">
        <v>3</v>
      </c>
      <c r="K25" s="20" t="s">
        <v>142</v>
      </c>
      <c r="L25" s="34">
        <v>1.62</v>
      </c>
      <c r="M25" s="32">
        <f aca="true" t="shared" si="1" ref="M25:M39">L25*126.87*1.302*1.15</f>
        <v>307.73917062000004</v>
      </c>
    </row>
    <row r="26" spans="1:13" ht="12.75">
      <c r="A26" t="s">
        <v>108</v>
      </c>
      <c r="J26" s="20">
        <v>4</v>
      </c>
      <c r="K26" s="20" t="s">
        <v>147</v>
      </c>
      <c r="L26" s="34">
        <v>0.14</v>
      </c>
      <c r="M26" s="32">
        <f t="shared" si="1"/>
        <v>26.594743140000002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6</v>
      </c>
      <c r="K28" s="20"/>
      <c r="L28" s="25"/>
      <c r="M28" s="32">
        <f t="shared" si="1"/>
        <v>0</v>
      </c>
    </row>
    <row r="29" spans="10:13" ht="12.75">
      <c r="J29" s="20">
        <v>7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v>89595.19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86580.36</v>
      </c>
      <c r="J40" s="20"/>
      <c r="K40" s="29" t="s">
        <v>57</v>
      </c>
      <c r="L40" s="33">
        <f>SUM(L24:L39)</f>
        <v>11.1476</v>
      </c>
      <c r="M40" s="33">
        <f>SUM(M24:M39)</f>
        <v>2117.6254187676</v>
      </c>
    </row>
    <row r="41" spans="2:11" ht="12.75">
      <c r="B41" t="s">
        <v>8</v>
      </c>
      <c r="F41" s="9">
        <f>F40/F39</f>
        <v>0.9663505373446944</v>
      </c>
      <c r="K41" s="1" t="s">
        <v>61</v>
      </c>
    </row>
    <row r="42" spans="1:13" ht="12.75">
      <c r="A42" s="13" t="s">
        <v>132</v>
      </c>
      <c r="B42" s="13"/>
      <c r="C42" s="13"/>
      <c r="D42" s="13"/>
      <c r="E42" s="13"/>
      <c r="F42" s="5">
        <f>(263.4*14.35)+800+250+250+400+105</f>
        <v>5584.789999999999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92165.15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137</v>
      </c>
      <c r="L44" s="25" t="s">
        <v>138</v>
      </c>
      <c r="M44" s="34">
        <f>6*149</f>
        <v>894</v>
      </c>
    </row>
    <row r="45" spans="2:13" ht="12.75">
      <c r="B45" s="1" t="s">
        <v>10</v>
      </c>
      <c r="C45" s="1"/>
      <c r="J45" s="20">
        <v>2</v>
      </c>
      <c r="K45" s="20" t="s">
        <v>139</v>
      </c>
      <c r="L45" s="25" t="s">
        <v>140</v>
      </c>
      <c r="M45" s="25">
        <f>2*567</f>
        <v>1134</v>
      </c>
    </row>
    <row r="46" spans="10:13" ht="12.75">
      <c r="J46" s="20">
        <v>3</v>
      </c>
      <c r="K46" s="20" t="s">
        <v>143</v>
      </c>
      <c r="L46" s="25" t="s">
        <v>140</v>
      </c>
      <c r="M46" s="25">
        <f>2*213.78</f>
        <v>427.56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144</v>
      </c>
      <c r="L47" s="25" t="s">
        <v>145</v>
      </c>
      <c r="M47" s="25">
        <f>1*18</f>
        <v>18</v>
      </c>
    </row>
    <row r="48" spans="1:13" ht="12.75">
      <c r="A48" t="s">
        <v>12</v>
      </c>
      <c r="F48" s="11">
        <f>(6215+1025)*1.302</f>
        <v>9426.48</v>
      </c>
      <c r="J48" s="20">
        <v>5</v>
      </c>
      <c r="K48" s="20" t="s">
        <v>146</v>
      </c>
      <c r="L48" s="25" t="s">
        <v>141</v>
      </c>
      <c r="M48" s="25">
        <f>6*22</f>
        <v>132</v>
      </c>
    </row>
    <row r="49" spans="1:13" ht="12.75">
      <c r="A49" s="6" t="s">
        <v>15</v>
      </c>
      <c r="F49" s="11">
        <f>2076*1.202</f>
        <v>2495.352</v>
      </c>
      <c r="J49" s="20">
        <v>6</v>
      </c>
      <c r="K49" s="20" t="s">
        <v>148</v>
      </c>
      <c r="L49" s="25" t="s">
        <v>140</v>
      </c>
      <c r="M49" s="25">
        <f>2*11.6</f>
        <v>23.2</v>
      </c>
    </row>
    <row r="50" spans="1:13" ht="12.75">
      <c r="A50" s="6" t="s">
        <v>83</v>
      </c>
      <c r="E50" s="5"/>
      <c r="F50" s="11">
        <f>E50*E32</f>
        <v>0</v>
      </c>
      <c r="J50" s="20">
        <v>7</v>
      </c>
      <c r="K50" s="20"/>
      <c r="L50" s="25"/>
      <c r="M50" s="25"/>
    </row>
    <row r="51" spans="1:13" ht="12.75">
      <c r="A51" s="4" t="s">
        <v>33</v>
      </c>
      <c r="F51" s="31">
        <f>F48+F49+F50</f>
        <v>11921.831999999999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2.22</v>
      </c>
      <c r="E53" s="13" t="s">
        <v>14</v>
      </c>
      <c r="F53" s="11">
        <f>E32*D53</f>
        <v>13298.244</v>
      </c>
      <c r="J53" s="20">
        <v>10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13298.244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 s="47">
        <v>241830</v>
      </c>
      <c r="D57">
        <v>229360</v>
      </c>
      <c r="E57">
        <v>5990.2</v>
      </c>
      <c r="F57" s="35">
        <f>C57/D57*E57</f>
        <v>6315.879255319149</v>
      </c>
      <c r="J57" s="20">
        <v>14</v>
      </c>
      <c r="K57" s="20"/>
      <c r="L57" s="25"/>
      <c r="M57" s="25"/>
    </row>
    <row r="58" spans="1:13" ht="12.75">
      <c r="A58" t="s">
        <v>20</v>
      </c>
      <c r="F58" s="35">
        <f>M20</f>
        <v>2429.8675254000004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2117.6254187676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M79</f>
        <v>2628.7599999999998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0.32</v>
      </c>
      <c r="E64" t="s">
        <v>14</v>
      </c>
      <c r="F64" s="11">
        <f>B64*D64</f>
        <v>1916.864</v>
      </c>
      <c r="J64" s="20">
        <v>21</v>
      </c>
      <c r="K64" s="20"/>
      <c r="L64" s="25"/>
      <c r="M64" s="25"/>
    </row>
    <row r="65" spans="1:13" ht="12.75">
      <c r="A65" s="47" t="s">
        <v>75</v>
      </c>
      <c r="B65" s="47"/>
      <c r="C65" s="47"/>
      <c r="D65" s="54"/>
      <c r="E65" s="47"/>
      <c r="F65" s="54">
        <v>0</v>
      </c>
      <c r="J65" s="20">
        <v>22</v>
      </c>
      <c r="K65" s="20"/>
      <c r="L65" s="25"/>
      <c r="M65" s="25"/>
    </row>
    <row r="66" spans="1:13" ht="12.75">
      <c r="A66" t="s">
        <v>84</v>
      </c>
      <c r="D66" s="11">
        <v>0</v>
      </c>
      <c r="F66" s="11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15408.99619948675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0.19</v>
      </c>
      <c r="E69" t="s">
        <v>14</v>
      </c>
      <c r="F69" s="11">
        <f>B69*D69</f>
        <v>1138.138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1.08</v>
      </c>
      <c r="E72" t="s">
        <v>14</v>
      </c>
      <c r="F72" s="11">
        <f>B72*D72</f>
        <v>6469.416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7607.554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2.8</v>
      </c>
      <c r="E76" t="s">
        <v>14</v>
      </c>
      <c r="F76" s="11">
        <f>B76*D76</f>
        <v>16772.559999999998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16772.559999999998</v>
      </c>
      <c r="J77" s="20">
        <v>34</v>
      </c>
      <c r="K77" s="20"/>
      <c r="L77" s="25"/>
      <c r="M77" s="25"/>
    </row>
    <row r="78" spans="1:13" ht="12.75">
      <c r="A78" s="4" t="s">
        <v>78</v>
      </c>
      <c r="D78" s="5">
        <v>0</v>
      </c>
      <c r="F78" s="31">
        <f>D78*E32</f>
        <v>0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65009.18619948675</v>
      </c>
      <c r="J79" s="20"/>
      <c r="K79" s="20"/>
      <c r="L79" s="30" t="s">
        <v>64</v>
      </c>
      <c r="M79" s="33">
        <f>SUM(M44:M78)</f>
        <v>2628.7599999999998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3770.5327995702314</v>
      </c>
    </row>
    <row r="81" spans="1:6" ht="12.75">
      <c r="A81" s="1"/>
      <c r="B81" s="36" t="s">
        <v>128</v>
      </c>
      <c r="C81" s="36"/>
      <c r="D81" s="1"/>
      <c r="E81" s="52"/>
      <c r="F81" s="53">
        <v>3261.4</v>
      </c>
    </row>
    <row r="82" spans="1:6" ht="12.75">
      <c r="A82" s="1"/>
      <c r="B82" s="36" t="s">
        <v>129</v>
      </c>
      <c r="C82" s="36"/>
      <c r="D82" s="1"/>
      <c r="E82" s="52"/>
      <c r="F82" s="53">
        <v>419.32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72460.43899905698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43647</v>
      </c>
      <c r="C86" s="40">
        <v>-22693</v>
      </c>
      <c r="D86" s="43">
        <f>F43</f>
        <v>92165.15</v>
      </c>
      <c r="E86" s="43">
        <f>F84</f>
        <v>72460.43899905698</v>
      </c>
      <c r="F86" s="44">
        <f>C86+D86-E86</f>
        <v>-2988.288999056982</v>
      </c>
    </row>
    <row r="88" spans="1:6" ht="13.5" thickBot="1">
      <c r="A88" t="s">
        <v>112</v>
      </c>
      <c r="C88" s="49">
        <v>43647</v>
      </c>
      <c r="D88" s="8" t="s">
        <v>113</v>
      </c>
      <c r="E88" s="49">
        <v>43677</v>
      </c>
      <c r="F88" t="s">
        <v>114</v>
      </c>
    </row>
    <row r="89" spans="1:7" ht="13.5" thickBot="1">
      <c r="A89" t="s">
        <v>115</v>
      </c>
      <c r="F89" s="50">
        <f>E86</f>
        <v>72460.43899905698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2017-08-21T12:53:44Z</cp:lastPrinted>
  <dcterms:created xsi:type="dcterms:W3CDTF">2008-08-18T07:30:19Z</dcterms:created>
  <dcterms:modified xsi:type="dcterms:W3CDTF">2019-09-25T10:17:35Z</dcterms:modified>
  <cp:category/>
  <cp:version/>
  <cp:contentType/>
  <cp:contentStatus/>
</cp:coreProperties>
</file>