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<sst xmlns="http://schemas.openxmlformats.org/spreadsheetml/2006/main" count="179" uniqueCount="154">
  <si>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</si>
  <si>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</si>
  <si>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</si>
  <si>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</si>
  <si>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</si>
  <si>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</si>
  <si>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</si>
  <si>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</si>
  <si>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</si>
  <si>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</si>
  <si>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</si>
  <si>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</si>
  <si>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</si>
  <si>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</si>
  <si>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</si>
  <si>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</si>
  <si>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</si>
  <si>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</si>
  <si>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</si>
  <si>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</si>
  <si>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</si>
  <si>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</si>
  <si>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</si>
  <si>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</si>
  <si>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</si>
  <si>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</si>
  <si>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</si>
  <si>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</si>
  <si>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</si>
  <si>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</si>
  <si>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</si>
  <si>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</si>
  <si>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</si>
  <si>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</si>
  <si>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</si>
  <si>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</si>
  <si>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</si>
  <si>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</si>
  <si>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</si>
  <si>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</si>
  <si>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</si>
  <si>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</si>
  <si>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</si>
  <si>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</si>
  <si>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</si>
  <si>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</si>
  <si>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</si>
  <si>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</si>
  <si>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</si>
  <si>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</si>
  <si>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</si>
  <si>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</si>
  <si>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</si>
  <si>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</si>
  <si>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</si>
  <si>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</si>
  <si>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</si>
  <si>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</si>
  <si>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</si>
  <si>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</si>
  <si>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</si>
  <si>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</si>
  <si>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</si>
  <si>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</si>
  <si>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</si>
  <si>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</si>
  <si>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</si>
  <si>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</si>
  <si>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</si>
  <si>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</si>
  <si>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</si>
  <si>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</si>
  <si>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</si>
  <si>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</si>
  <si>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</si>
  <si>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</si>
  <si>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</si>
  <si>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</si>
  <si>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</si>
  <si>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</si>
  <si>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</si>
  <si>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</si>
  <si>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</si>
  <si>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</si>
  <si>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</si>
  <si>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</si>
  <si>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</si>
  <si>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</si>
  <si>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</si>
  <si>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</si>
  <si>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</si>
  <si>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</si>
  <si>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</si>
  <si>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</si>
  <si>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</si>
  <si>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</si>
  <si>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</si>
  <si>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</si>
  <si>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</si>
  <si>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</si>
  <si>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</si>
  <si>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</si>
  <si>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</si>
  <si>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</si>
  <si>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</si>
  <si>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</si>
  <si>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</si>
  <si>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</si>
  <si>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</si>
  <si>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</si>
  <si>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</si>
  <si>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</si>
  <si>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</si>
  <si>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</si>
  <si>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</si>
  <si>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</si>
  <si>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</si>
  <si>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</si>
  <si>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</si>
  <si>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</si>
  <si>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</si>
  <si>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</si>
  <si>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</si>
  <si>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</si>
  <si>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</si>
  <si>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</si>
  <si>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</si>
  <si>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</si>
  <si>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</si>
  <si>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</si>
  <si>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</si>
  <si>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</si>
  <si>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</si>
  <si>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</si>
  <si>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</si>
  <si>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смена труб д 25 п.пр. (2мп) кв.10</t>
  </si>
  <si>
    <t>труба д 25 п.пр.</t>
  </si>
  <si>
    <t>2мп</t>
  </si>
  <si>
    <t>американка 25</t>
  </si>
  <si>
    <t>2шт</t>
  </si>
  <si>
    <t>6шт</t>
  </si>
  <si>
    <t xml:space="preserve">круг отр. </t>
  </si>
  <si>
    <t>тройник 25</t>
  </si>
  <si>
    <t>уголок 20</t>
  </si>
  <si>
    <t xml:space="preserve">смена ламп (11шт) </t>
  </si>
  <si>
    <t>лампа</t>
  </si>
  <si>
    <t>11шт</t>
  </si>
  <si>
    <t>смена патрона (4шт) подв.</t>
  </si>
  <si>
    <t>патрон</t>
  </si>
  <si>
    <t>4шт</t>
  </si>
  <si>
    <t>эл.провод</t>
  </si>
  <si>
    <t>10мп</t>
  </si>
  <si>
    <t>смена эл.провода (10мп)</t>
  </si>
  <si>
    <t>установка на место снятого забора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</si>
</sst>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9.36</v>
      </c>
      <c r="M20" s="32">
        <f>SUM(M6:M19)</f>
        <v>1546.1291664000003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f>0.02*184.3</f>
        <v>3.6860000000000004</v>
      </c>
      <c r="M24" s="31">
        <f>L24*126.87*1.302*1.15</f>
        <v>700.2015943860001</v>
      </c>
    </row>
    <row r="25" spans="1:13" ht="12.75">
      <c r="A25" t="s">
        <v>106</v>
      </c>
      <c r="J25" s="20">
        <v>2</v>
      </c>
      <c r="K25" s="57" t="s">
        <v>144</v>
      </c>
      <c r="L25" s="47">
        <f>0.11*7.1</f>
        <v>0.7809999999999999</v>
      </c>
      <c r="M25" s="31">
        <f aca="true" t="shared" si="1" ref="M25:M35">L25*126.87*1.302*1.15</f>
        <v>148.360674231</v>
      </c>
    </row>
    <row r="26" spans="1:13" ht="12.75">
      <c r="A26" t="s">
        <v>107</v>
      </c>
      <c r="J26" s="20">
        <v>3</v>
      </c>
      <c r="K26" s="20" t="s">
        <v>147</v>
      </c>
      <c r="L26" s="47">
        <f>0.04*39.6</f>
        <v>1.584</v>
      </c>
      <c r="M26" s="31">
        <f t="shared" si="1"/>
        <v>300.900522384</v>
      </c>
    </row>
    <row r="27" spans="1:13" ht="12.75">
      <c r="A27" t="s">
        <v>108</v>
      </c>
      <c r="J27" s="20">
        <v>4</v>
      </c>
      <c r="K27" s="20" t="s">
        <v>152</v>
      </c>
      <c r="L27" s="47">
        <f>0.1*19</f>
        <v>1.9000000000000001</v>
      </c>
      <c r="M27" s="31">
        <f t="shared" si="1"/>
        <v>360.9286569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 t="s">
        <v>153</v>
      </c>
      <c r="L28" s="47">
        <v>2</v>
      </c>
      <c r="M28" s="31">
        <f t="shared" si="1"/>
        <v>379.924902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9.951</v>
      </c>
      <c r="M36" s="32">
        <f>SUM(M24:M35)</f>
        <v>1890.3163499010002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42079.61</v>
      </c>
      <c r="J40" s="20">
        <v>1</v>
      </c>
      <c r="K40" s="20" t="s">
        <v>136</v>
      </c>
      <c r="L40" s="25" t="s">
        <v>137</v>
      </c>
      <c r="M40" s="25">
        <f>2*111</f>
        <v>222</v>
      </c>
    </row>
    <row r="41" spans="1:13" ht="12.75">
      <c r="A41" t="s">
        <v>7</v>
      </c>
      <c r="F41" s="5">
        <v>41059.09</v>
      </c>
      <c r="J41" s="20">
        <v>2</v>
      </c>
      <c r="K41" s="20" t="s">
        <v>138</v>
      </c>
      <c r="L41" s="23" t="s">
        <v>139</v>
      </c>
      <c r="M41" s="23">
        <f>2*141</f>
        <v>282</v>
      </c>
    </row>
    <row r="42" spans="2:13" ht="12.75">
      <c r="B42" t="s">
        <v>8</v>
      </c>
      <c r="F42" s="9">
        <f>F41/F40</f>
        <v>0.9757478740891371</v>
      </c>
      <c r="J42" s="20">
        <v>3</v>
      </c>
      <c r="K42" s="20" t="s">
        <v>141</v>
      </c>
      <c r="L42" s="23" t="s">
        <v>139</v>
      </c>
      <c r="M42" s="23">
        <f>2*19</f>
        <v>38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142</v>
      </c>
      <c r="L43" s="23" t="s">
        <v>139</v>
      </c>
      <c r="M43" s="58">
        <f>2*12.26</f>
        <v>24.52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41959.09</v>
      </c>
      <c r="J44" s="20">
        <v>5</v>
      </c>
      <c r="K44" s="20" t="s">
        <v>143</v>
      </c>
      <c r="L44" s="23" t="s">
        <v>140</v>
      </c>
      <c r="M44" s="58">
        <f>8*8</f>
        <v>64</v>
      </c>
    </row>
    <row r="45" spans="10:13" ht="12.75">
      <c r="J45" s="20">
        <v>6</v>
      </c>
      <c r="K45" s="20" t="s">
        <v>145</v>
      </c>
      <c r="L45" s="23" t="s">
        <v>146</v>
      </c>
      <c r="M45" s="23">
        <f>11*11.6</f>
        <v>127.6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3" t="s">
        <v>149</v>
      </c>
      <c r="M46" s="23">
        <f>4*17.7</f>
        <v>70.8</v>
      </c>
    </row>
    <row r="47" spans="10:13" ht="12.75">
      <c r="J47" s="20">
        <v>8</v>
      </c>
      <c r="K47" s="20" t="s">
        <v>150</v>
      </c>
      <c r="L47" s="23" t="s">
        <v>151</v>
      </c>
      <c r="M47" s="23">
        <f>10*7.6</f>
        <v>76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5856*1.302</f>
        <v>7624.512000000001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1600*1.302</f>
        <v>2083.2000000000003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9707.712000000001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233406</v>
      </c>
      <c r="D58">
        <v>229360</v>
      </c>
      <c r="E58">
        <v>3169.4</v>
      </c>
      <c r="F58" s="36">
        <f>C58/D58*E58</f>
        <v>3225.3094541332407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1546.1291664000003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1890.3163499010002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1*600*30.2%</f>
        <v>181.2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904.92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0.38</v>
      </c>
      <c r="E65" t="s">
        <v>14</v>
      </c>
      <c r="F65" s="46">
        <f>B65*D65</f>
        <v>1204.372</v>
      </c>
      <c r="J65" s="20"/>
      <c r="K65" s="20"/>
      <c r="L65" s="34" t="s">
        <v>65</v>
      </c>
      <c r="M65" s="35">
        <f>SUM(M40:M64)</f>
        <v>904.92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8952.246970434242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0.23</v>
      </c>
      <c r="E70" t="s">
        <v>14</v>
      </c>
      <c r="F70" s="46">
        <f>B70*D70</f>
        <v>728.9620000000001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0.81</v>
      </c>
      <c r="E73" t="s">
        <v>14</v>
      </c>
      <c r="F73" s="11">
        <f>B73*D73</f>
        <v>2567.2140000000004</v>
      </c>
    </row>
    <row r="74" spans="1:6" ht="12.75">
      <c r="A74" s="10" t="s">
        <v>29</v>
      </c>
      <c r="F74" s="33">
        <f>F70+F73</f>
        <v>3296.1760000000004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2.34</v>
      </c>
      <c r="E77" t="s">
        <v>14</v>
      </c>
      <c r="F77" s="11">
        <f>B77*D77</f>
        <v>7416.396</v>
      </c>
    </row>
    <row r="78" spans="1:6" ht="12.75">
      <c r="A78" s="10" t="s">
        <v>32</v>
      </c>
      <c r="F78" s="33">
        <f>SUM(F77)</f>
        <v>7416.396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29372.530970434243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1703.606796285186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1518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32879.41776671943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43770</v>
      </c>
      <c r="C87" s="41">
        <v>-146559</v>
      </c>
      <c r="D87" s="44">
        <f>F44</f>
        <v>41959.09</v>
      </c>
      <c r="E87" s="44">
        <f>F85</f>
        <v>32879.41776671943</v>
      </c>
      <c r="F87" s="45">
        <f>C87+D87-E87</f>
        <v>-137479.32776671945</v>
      </c>
    </row>
    <row r="89" spans="1:6" ht="13.5" thickBot="1">
      <c r="A89" t="s">
        <v>111</v>
      </c>
      <c r="C89" s="53">
        <v>43770</v>
      </c>
      <c r="D89" s="8" t="s">
        <v>112</v>
      </c>
      <c r="E89" s="53">
        <v>43799</v>
      </c>
      <c r="F89" t="s">
        <v>113</v>
      </c>
    </row>
    <row r="90" spans="1:7" ht="13.5" thickBot="1">
      <c r="A90" t="s">
        <v>114</v>
      </c>
      <c r="F90" s="54">
        <f>E87</f>
        <v>32879.41776671943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2020-01-23T10:54:37Z</dcterms:modified>
  <cp:category/>
  <cp:version/>
  <cp:contentType/>
  <cp:contentStatus/>
</cp:coreProperties>
</file>