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<sst xmlns="http://schemas.openxmlformats.org/spreadsheetml/2006/main" count="161" uniqueCount="139">
  <si>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</si>
  <si>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</si>
  <si>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</si>
  <si>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</si>
  <si>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</si>
  <si>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</si>
  <si>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</si>
  <si>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</si>
  <si>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</si>
  <si>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</si>
  <si>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</si>
  <si>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</si>
  <si>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</si>
  <si>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</si>
  <si>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</si>
  <si>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</si>
  <si>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</si>
  <si>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</si>
  <si>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</si>
  <si>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</si>
  <si>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</si>
  <si>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</si>
  <si>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</si>
  <si>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</si>
  <si>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</si>
  <si>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</si>
  <si>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</si>
  <si>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</si>
  <si>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</si>
  <si>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</si>
  <si>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</si>
  <si>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</si>
  <si>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</si>
  <si>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</si>
  <si>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</si>
  <si>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</si>
  <si>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</si>
  <si>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</si>
  <si>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</si>
  <si>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</si>
  <si>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</si>
  <si>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</si>
  <si>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</si>
  <si>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</si>
  <si>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</si>
  <si>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</si>
  <si>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</si>
  <si>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</si>
  <si>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</si>
  <si>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</si>
  <si>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</si>
  <si>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</si>
  <si>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</si>
  <si>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</si>
  <si>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</si>
  <si>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</si>
  <si>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</si>
  <si>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</si>
  <si>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</si>
  <si>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</si>
  <si>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</si>
  <si>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</si>
  <si>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</si>
  <si>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</si>
  <si>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</si>
  <si>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</si>
  <si>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</si>
  <si>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</si>
  <si>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</si>
  <si>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</si>
  <si>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</si>
  <si>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</si>
  <si>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</si>
  <si>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</si>
  <si>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</si>
  <si>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</si>
  <si>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</si>
  <si>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</si>
  <si>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</si>
  <si>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</si>
  <si>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</si>
  <si>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</si>
  <si>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</si>
  <si>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</si>
  <si>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</si>
  <si>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</si>
  <si>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</si>
  <si>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</si>
  <si>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</si>
  <si>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</si>
  <si>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</si>
  <si>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</si>
  <si>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</si>
  <si>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</si>
  <si>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</si>
  <si>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</si>
  <si>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</si>
  <si>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</si>
  <si>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</si>
  <si>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</si>
  <si>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</si>
  <si>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</si>
  <si>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</si>
  <si>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</si>
  <si>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</si>
  <si>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</si>
  <si>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</si>
  <si>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</si>
  <si>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</si>
  <si>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</si>
  <si>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</si>
  <si>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</si>
  <si>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</si>
  <si>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</si>
  <si>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</si>
  <si>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</si>
  <si>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</si>
  <si>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</si>
  <si>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</si>
  <si>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</si>
  <si>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</si>
  <si>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</si>
  <si>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</si>
  <si>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</si>
  <si>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</si>
  <si>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</si>
  <si>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</si>
  <si>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</si>
  <si>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</si>
  <si>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</si>
  <si>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</si>
  <si>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</si>
  <si>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Горгаз (тех.обслуживание и ремонт)</t>
  </si>
  <si>
    <t>ноября</t>
  </si>
  <si>
    <t>за   ноябрь  2019 г.</t>
  </si>
  <si>
    <t>ост.на 01.12</t>
  </si>
  <si>
    <t>7шт</t>
  </si>
  <si>
    <t>смена ламп дрв (7шт) п-д2,3</t>
  </si>
  <si>
    <t>лампа дрв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</si>
</sst>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49">
      <selection activeCell="D53" sqref="D53:D76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37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11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29</v>
      </c>
      <c r="K3" s="53" t="s">
        <v>54</v>
      </c>
      <c r="L3" s="22" t="s">
        <v>32</v>
      </c>
      <c r="M3" s="22" t="s">
        <v>35</v>
      </c>
    </row>
    <row r="4" spans="5:13" ht="12.75">
      <c r="E4" s="8">
        <v>30</v>
      </c>
      <c r="F4" s="8" t="s">
        <v>133</v>
      </c>
      <c r="G4" s="8" t="s">
        <v>131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L6*126.87*1.302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L7*126.87*1.302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7.39</v>
      </c>
      <c r="M11" s="44">
        <f t="shared" si="0"/>
        <v>1220.7152286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609.5316906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7.5</v>
      </c>
      <c r="M17" s="44">
        <f t="shared" si="0"/>
        <v>1238.8855500000002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222.99939900000004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82.59237</v>
      </c>
    </row>
    <row r="20" spans="1:13" ht="12.75">
      <c r="A20" t="s">
        <v>127</v>
      </c>
      <c r="J20" s="20"/>
      <c r="K20" s="27" t="s">
        <v>51</v>
      </c>
      <c r="L20" s="28">
        <f>SUM(L6:L19)</f>
        <v>20.43</v>
      </c>
      <c r="M20" s="33">
        <f>SUM(M6:M19)</f>
        <v>3374.7242382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137</v>
      </c>
      <c r="L24" s="44">
        <v>0.49</v>
      </c>
      <c r="M24" s="32">
        <f>L24*126.87*1.302*1.15</f>
        <v>93.08160099</v>
      </c>
    </row>
    <row r="25" spans="1:13" ht="12.75">
      <c r="A25" t="s">
        <v>106</v>
      </c>
      <c r="J25" s="20">
        <v>2</v>
      </c>
      <c r="K25" s="20"/>
      <c r="L25" s="44"/>
      <c r="M25" s="32">
        <f aca="true" t="shared" si="1" ref="M25:M34">L25*126.87*1.302*1.15</f>
        <v>0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50" t="s">
        <v>109</v>
      </c>
      <c r="B28" s="50"/>
      <c r="C28" s="50"/>
      <c r="D28" s="50"/>
      <c r="E28" s="50"/>
      <c r="F28" s="50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0.49</v>
      </c>
      <c r="M35" s="33">
        <f>SUM(M24:M34)</f>
        <v>93.08160099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44306.48</v>
      </c>
      <c r="J39" s="20">
        <v>1</v>
      </c>
      <c r="K39" s="20" t="s">
        <v>138</v>
      </c>
      <c r="L39" s="25" t="s">
        <v>136</v>
      </c>
      <c r="M39" s="25">
        <f>7*441.7</f>
        <v>3091.9</v>
      </c>
    </row>
    <row r="40" spans="1:13" ht="12.75">
      <c r="A40" t="s">
        <v>7</v>
      </c>
      <c r="F40" s="5">
        <v>41401.7</v>
      </c>
      <c r="J40" s="20">
        <v>2</v>
      </c>
      <c r="K40" s="20"/>
      <c r="L40" s="25"/>
      <c r="M40" s="25"/>
    </row>
    <row r="41" spans="2:13" ht="12.75">
      <c r="B41" t="s">
        <v>8</v>
      </c>
      <c r="F41" s="9">
        <f>F40/F39</f>
        <v>0.9344389353430919</v>
      </c>
      <c r="J41" s="20">
        <v>3</v>
      </c>
      <c r="K41" s="20"/>
      <c r="L41" s="25"/>
      <c r="M41" s="25"/>
    </row>
    <row r="42" spans="1:13" ht="12.75">
      <c r="A42" t="s">
        <v>126</v>
      </c>
      <c r="F42" s="5">
        <f>250+400+250+400</f>
        <v>1300</v>
      </c>
      <c r="J42" s="20">
        <v>4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42701.7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3440.85*1.302</f>
        <v>4479.9867</v>
      </c>
      <c r="J48" s="20">
        <v>10</v>
      </c>
      <c r="K48" s="20"/>
      <c r="L48" s="25"/>
      <c r="M48" s="25"/>
    </row>
    <row r="49" spans="1:13" ht="12.75">
      <c r="A49" s="6" t="s">
        <v>15</v>
      </c>
      <c r="F49" s="11">
        <f>3000*1.302</f>
        <v>3906</v>
      </c>
      <c r="J49" s="20">
        <v>11</v>
      </c>
      <c r="K49" s="20"/>
      <c r="L49" s="25"/>
      <c r="M49" s="25"/>
    </row>
    <row r="50" spans="1:13" ht="12.75">
      <c r="A50" s="6" t="s">
        <v>82</v>
      </c>
      <c r="E50" s="5"/>
      <c r="F50" s="5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8385.986700000001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9">
        <v>241830</v>
      </c>
      <c r="D57">
        <v>229360</v>
      </c>
      <c r="E57">
        <v>3338.5</v>
      </c>
      <c r="F57" s="34">
        <f>C57/D57*E57</f>
        <v>3520.009831705616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3374.7242382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93.08160099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3091.9</v>
      </c>
    </row>
    <row r="61" spans="1:6" ht="12.75">
      <c r="A61" t="s">
        <v>21</v>
      </c>
      <c r="F61" s="11">
        <f>M60</f>
        <v>3091.9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0.38</v>
      </c>
      <c r="E64" t="s">
        <v>14</v>
      </c>
      <c r="F64" s="11">
        <f>B64*D64</f>
        <v>1268.63</v>
      </c>
    </row>
    <row r="65" spans="1:6" ht="12.75">
      <c r="A65" s="49" t="s">
        <v>132</v>
      </c>
      <c r="B65" s="49"/>
      <c r="C65" s="49"/>
      <c r="D65" s="57"/>
      <c r="E65" s="49"/>
      <c r="F65" s="57">
        <v>0</v>
      </c>
    </row>
    <row r="66" spans="1:6" ht="12.75">
      <c r="A66" t="s">
        <v>83</v>
      </c>
      <c r="D66" s="11">
        <v>0</v>
      </c>
      <c r="F66" s="11">
        <f>D66*E32</f>
        <v>0</v>
      </c>
    </row>
    <row r="67" spans="1:6" ht="12.75">
      <c r="A67" s="4" t="s">
        <v>68</v>
      </c>
      <c r="B67" s="10"/>
      <c r="C67" s="10"/>
      <c r="F67" s="31">
        <f>SUM(F57:F65)</f>
        <v>11348.345670895615</v>
      </c>
    </row>
    <row r="68" spans="1:6" ht="12.75">
      <c r="A68" s="4" t="s">
        <v>69</v>
      </c>
      <c r="F68" s="5"/>
    </row>
    <row r="69" spans="1:6" ht="12.75">
      <c r="A69" t="s">
        <v>24</v>
      </c>
      <c r="B69">
        <v>3338.5</v>
      </c>
      <c r="C69" t="s">
        <v>59</v>
      </c>
      <c r="D69" s="5">
        <v>0.23</v>
      </c>
      <c r="F69" s="11">
        <f>B69*D69</f>
        <v>767.855</v>
      </c>
    </row>
    <row r="70" spans="1:6" ht="12.75">
      <c r="A70" t="s">
        <v>25</v>
      </c>
      <c r="F70" s="5"/>
    </row>
    <row r="71" spans="1:6" ht="12.75">
      <c r="A71" s="7" t="s">
        <v>65</v>
      </c>
      <c r="F71" s="5"/>
    </row>
    <row r="72" spans="2:6" ht="12.75">
      <c r="B72">
        <v>3338.5</v>
      </c>
      <c r="C72" t="s">
        <v>13</v>
      </c>
      <c r="D72" s="11">
        <v>0.81</v>
      </c>
      <c r="E72" t="s">
        <v>14</v>
      </c>
      <c r="F72" s="11">
        <f>B72*D72</f>
        <v>2704.1850000000004</v>
      </c>
    </row>
    <row r="73" spans="1:6" ht="12.75">
      <c r="A73" s="4" t="s">
        <v>70</v>
      </c>
      <c r="F73" s="31">
        <f>F69+F72</f>
        <v>3472.0400000000004</v>
      </c>
    </row>
    <row r="74" ht="12.75">
      <c r="A74" s="4" t="s">
        <v>71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3338.5</v>
      </c>
      <c r="C76" t="s">
        <v>13</v>
      </c>
      <c r="D76" s="11">
        <v>2.34</v>
      </c>
      <c r="E76" t="s">
        <v>14</v>
      </c>
      <c r="F76" s="11">
        <f>B76*D76</f>
        <v>7812.089999999999</v>
      </c>
    </row>
    <row r="77" spans="1:6" ht="12.75">
      <c r="A77" s="4" t="s">
        <v>72</v>
      </c>
      <c r="F77" s="31">
        <f>SUM(F76)</f>
        <v>7812.089999999999</v>
      </c>
    </row>
    <row r="78" spans="1:6" ht="12.75">
      <c r="A78" s="45" t="s">
        <v>77</v>
      </c>
      <c r="B78" s="46"/>
      <c r="C78" s="46"/>
      <c r="D78" s="47">
        <v>0</v>
      </c>
      <c r="E78" s="46"/>
      <c r="F78" s="48">
        <f>D78*E32</f>
        <v>0</v>
      </c>
    </row>
    <row r="79" spans="1:6" ht="12.75">
      <c r="A79" s="1" t="s">
        <v>26</v>
      </c>
      <c r="B79" s="1"/>
      <c r="F79" s="31">
        <f>F51+F55+F67+F73+F77+F78</f>
        <v>31018.462370895617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1799.0708175119457</v>
      </c>
    </row>
    <row r="81" spans="1:6" ht="12.75">
      <c r="A81" s="1"/>
      <c r="B81" s="35" t="s">
        <v>128</v>
      </c>
      <c r="C81" s="35"/>
      <c r="D81" s="1"/>
      <c r="E81" s="54"/>
      <c r="F81" s="56">
        <v>5975.4</v>
      </c>
    </row>
    <row r="82" spans="1:6" ht="12.75">
      <c r="A82" s="1"/>
      <c r="B82" s="35" t="s">
        <v>129</v>
      </c>
      <c r="C82" s="35"/>
      <c r="D82" s="1"/>
      <c r="E82" s="54"/>
      <c r="F82" s="55">
        <v>247.25</v>
      </c>
    </row>
    <row r="83" spans="1:6" ht="12.75">
      <c r="A83" s="1"/>
      <c r="B83" s="35" t="s">
        <v>130</v>
      </c>
      <c r="C83" s="35"/>
      <c r="D83" s="1"/>
      <c r="E83" s="54"/>
      <c r="F83" s="55">
        <v>1293.17</v>
      </c>
    </row>
    <row r="84" spans="1:6" ht="13.5">
      <c r="A84" s="12" t="s">
        <v>28</v>
      </c>
      <c r="B84" s="12"/>
      <c r="C84" s="12"/>
      <c r="D84" s="12"/>
      <c r="E84" s="12"/>
      <c r="F84" s="41">
        <f>F79+F80+F81+F82+F83</f>
        <v>40333.353188407564</v>
      </c>
    </row>
    <row r="85" spans="2:9" ht="12.75">
      <c r="B85" s="36" t="s">
        <v>60</v>
      </c>
      <c r="C85" s="37" t="s">
        <v>61</v>
      </c>
      <c r="D85" s="22" t="s">
        <v>62</v>
      </c>
      <c r="E85" s="22" t="s">
        <v>63</v>
      </c>
      <c r="F85" s="40" t="s">
        <v>135</v>
      </c>
      <c r="I85" s="7"/>
    </row>
    <row r="86" spans="1:6" ht="12.75">
      <c r="A86" s="13"/>
      <c r="B86" s="38">
        <v>43770</v>
      </c>
      <c r="C86" s="39">
        <v>143375</v>
      </c>
      <c r="D86" s="42">
        <f>F43</f>
        <v>42701.7</v>
      </c>
      <c r="E86" s="42">
        <f>F84</f>
        <v>40333.353188407564</v>
      </c>
      <c r="F86" s="43">
        <f>C86+D86-E86</f>
        <v>145743.34681159246</v>
      </c>
    </row>
    <row r="88" spans="1:6" ht="13.5" thickBot="1">
      <c r="A88" t="s">
        <v>111</v>
      </c>
      <c r="C88" s="51">
        <v>43770</v>
      </c>
      <c r="D88" s="8" t="s">
        <v>112</v>
      </c>
      <c r="E88" s="51">
        <v>43799</v>
      </c>
      <c r="F88" t="s">
        <v>113</v>
      </c>
    </row>
    <row r="89" spans="1:7" ht="13.5" thickBot="1">
      <c r="A89" t="s">
        <v>114</v>
      </c>
      <c r="F89" s="52">
        <f>E86</f>
        <v>40333.353188407564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2017-08-21T12:52:03Z</cp:lastPrinted>
  <dcterms:created xsi:type="dcterms:W3CDTF">2008-08-18T07:30:19Z</dcterms:created>
  <dcterms:modified xsi:type="dcterms:W3CDTF">2020-01-23T11:34:01Z</dcterms:modified>
  <cp:category/>
  <cp:version/>
  <cp:contentType/>
  <cp:contentStatus/>
</cp:coreProperties>
</file>