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<sst xmlns="http://schemas.openxmlformats.org/spreadsheetml/2006/main" count="164" uniqueCount="141">
  <si>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</si>
  <si>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</si>
  <si>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</si>
  <si>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</si>
  <si>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</si>
  <si>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</si>
  <si>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</si>
  <si>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</si>
  <si>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</si>
  <si>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</si>
  <si>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</si>
  <si>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</si>
  <si>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</si>
  <si>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</si>
  <si>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</si>
  <si>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</si>
  <si>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</si>
  <si>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</si>
  <si>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</si>
  <si>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</si>
  <si>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</si>
  <si>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</si>
  <si>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</si>
  <si>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</si>
  <si>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</si>
  <si>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</si>
  <si>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</si>
  <si>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</si>
  <si>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</si>
  <si>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</si>
  <si>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</si>
  <si>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</si>
  <si>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</si>
  <si>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</si>
  <si>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</si>
  <si>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</si>
  <si>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</si>
  <si>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</si>
  <si>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</si>
  <si>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</si>
  <si>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</si>
  <si>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</si>
  <si>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</si>
  <si>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</si>
  <si>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</si>
  <si>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</si>
  <si>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</si>
  <si>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</si>
  <si>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</si>
  <si>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</si>
  <si>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</si>
  <si>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</si>
  <si>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</si>
  <si>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</si>
  <si>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</si>
  <si>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</si>
  <si>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</si>
  <si>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</si>
  <si>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</si>
  <si>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</si>
  <si>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</si>
  <si>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</si>
  <si>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</si>
  <si>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</si>
  <si>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</si>
  <si>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</si>
  <si>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</si>
  <si>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</si>
  <si>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</si>
  <si>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</si>
  <si>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</si>
  <si>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</si>
  <si>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</si>
  <si>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</si>
  <si>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</si>
  <si>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</si>
  <si>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</si>
  <si>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</si>
  <si>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</si>
  <si>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</si>
  <si>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</si>
  <si>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</si>
  <si>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</si>
  <si>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</si>
  <si>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</si>
  <si>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</si>
  <si>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</si>
  <si>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</si>
  <si>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</si>
  <si>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</si>
  <si>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</si>
  <si>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</si>
  <si>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</si>
  <si>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</si>
  <si>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</si>
  <si>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</si>
  <si>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</si>
  <si>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</si>
  <si>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</si>
  <si>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</si>
  <si>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</si>
  <si>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</si>
  <si>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</si>
  <si>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</si>
  <si>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</si>
  <si>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</si>
  <si>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</si>
  <si>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</si>
  <si>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</si>
  <si>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</si>
  <si>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</si>
  <si>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</si>
  <si>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</si>
  <si>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</si>
  <si>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</si>
  <si>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</si>
  <si>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</si>
  <si>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</si>
  <si>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</si>
  <si>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</si>
  <si>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</si>
  <si>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</si>
  <si>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</si>
  <si>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</si>
  <si>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</si>
  <si>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</si>
  <si>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9"/>
        <rFont val="Arial Cyr"/>
        <family val="0"/>
      </rPr>
      <t>(Спарк, ростелеком, ИП Шелехина",комстар)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</si>
  <si>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</si>
  <si>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</si>
  <si>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</si>
  <si>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</si>
  <si>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</si>
  <si>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февраля</t>
  </si>
  <si>
    <t>за   февраль  2019 г.</t>
  </si>
  <si>
    <t>ост.на 01.03</t>
  </si>
  <si>
    <t>смена ламп (12шт) п-д1,5</t>
  </si>
  <si>
    <t>лампа</t>
  </si>
  <si>
    <t>12шт</t>
  </si>
  <si>
    <t>смена патрона (1шт) п-д5</t>
  </si>
  <si>
    <t>патрон</t>
  </si>
  <si>
    <t>1шт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</si>
</sst>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4" sqref="M44"/>
    </sheetView>
  </sheetViews>
  <sheetFormatPr defaultColWidth="9.00390625" defaultRowHeight="12.75"/>
  <cols>
    <col min="1" max="1" width="15.50390625" style="0" customWidth="1"/>
    <col min="3" max="3" width="12.375" style="0" customWidth="1"/>
    <col min="4" max="4" width="11.125" style="0" customWidth="1"/>
    <col min="5" max="5" width="13.125" style="0" customWidth="1"/>
    <col min="6" max="6" width="11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2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28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6">
        <f>L6*126.87*1.302</f>
        <v>0</v>
      </c>
    </row>
    <row r="7" spans="2:13" ht="12.75">
      <c r="B7" t="s">
        <v>89</v>
      </c>
      <c r="C7" s="1" t="s">
        <v>90</v>
      </c>
      <c r="D7" s="8">
        <v>19</v>
      </c>
      <c r="J7" s="14">
        <v>2</v>
      </c>
      <c r="K7" s="14" t="s">
        <v>44</v>
      </c>
      <c r="L7" s="14"/>
      <c r="M7" s="46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3.3</v>
      </c>
      <c r="M11" s="46">
        <f t="shared" si="0"/>
        <v>545.109642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3.3</v>
      </c>
      <c r="M13" s="46">
        <f t="shared" si="0"/>
        <v>545.109642</v>
      </c>
    </row>
    <row r="14" spans="1:13" ht="12.75">
      <c r="A14" t="s">
        <v>96</v>
      </c>
      <c r="J14" s="20">
        <v>5</v>
      </c>
      <c r="K14" s="19" t="s">
        <v>50</v>
      </c>
      <c r="L14" s="25">
        <v>8.47</v>
      </c>
      <c r="M14" s="46">
        <f t="shared" si="0"/>
        <v>1399.1147478000003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6">
        <f t="shared" si="0"/>
        <v>371.665665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82.59237</v>
      </c>
    </row>
    <row r="20" spans="1:13" ht="12.75">
      <c r="A20" t="s">
        <v>102</v>
      </c>
      <c r="J20" s="20"/>
      <c r="K20" s="27" t="s">
        <v>58</v>
      </c>
      <c r="L20" s="28">
        <f>SUM(L6:L19)</f>
        <v>17.82</v>
      </c>
      <c r="M20" s="32">
        <f>SUM(M6:M19)</f>
        <v>2943.5920668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46">
        <f>0.12*7.1</f>
        <v>0.852</v>
      </c>
      <c r="M24" s="31">
        <f>L24*126.87*1.302*1.15</f>
        <v>161.84800825199997</v>
      </c>
    </row>
    <row r="25" spans="1:13" ht="12.75">
      <c r="A25" t="s">
        <v>106</v>
      </c>
      <c r="J25" s="20">
        <v>2</v>
      </c>
      <c r="K25" s="20" t="s">
        <v>138</v>
      </c>
      <c r="L25" s="46">
        <v>0.396</v>
      </c>
      <c r="M25" s="31">
        <f aca="true" t="shared" si="1" ref="M25:M37">L25*126.87*1.302*1.15</f>
        <v>75.225130596</v>
      </c>
    </row>
    <row r="26" spans="1:13" ht="12.75">
      <c r="A26" t="s">
        <v>107</v>
      </c>
      <c r="J26" s="20">
        <v>3</v>
      </c>
      <c r="K26" s="20"/>
      <c r="L26" s="46"/>
      <c r="M26" s="31">
        <f t="shared" si="1"/>
        <v>0</v>
      </c>
    </row>
    <row r="27" spans="1:13" ht="12.75">
      <c r="A27" s="53" t="s">
        <v>108</v>
      </c>
      <c r="B27" s="53"/>
      <c r="C27" s="53"/>
      <c r="D27" s="53"/>
      <c r="E27" s="53"/>
      <c r="F27" s="53"/>
      <c r="G27" s="53"/>
      <c r="J27" s="20">
        <v>4</v>
      </c>
      <c r="K27" s="20"/>
      <c r="L27" s="46"/>
      <c r="M27" s="31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6"/>
      <c r="M28" s="31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6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46"/>
      <c r="M32" s="31">
        <f t="shared" si="1"/>
        <v>0</v>
      </c>
    </row>
    <row r="33" spans="1:13" ht="12.75">
      <c r="A33" t="s">
        <v>1</v>
      </c>
      <c r="E33">
        <v>3141.3</v>
      </c>
      <c r="F33" t="s">
        <v>66</v>
      </c>
      <c r="J33" s="20">
        <v>10</v>
      </c>
      <c r="K33" s="20"/>
      <c r="L33" s="46"/>
      <c r="M33" s="31">
        <f t="shared" si="1"/>
        <v>0</v>
      </c>
    </row>
    <row r="34" spans="1:13" ht="12.75">
      <c r="A34" t="s">
        <v>2</v>
      </c>
      <c r="E34">
        <v>824.1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46"/>
      <c r="M35" s="31">
        <f t="shared" si="1"/>
        <v>0</v>
      </c>
    </row>
    <row r="36" spans="1:13" ht="12.75">
      <c r="A36" t="s">
        <v>4</v>
      </c>
      <c r="E36">
        <v>345.5</v>
      </c>
      <c r="F36" t="s">
        <v>66</v>
      </c>
      <c r="J36" s="20">
        <v>13</v>
      </c>
      <c r="K36" s="20"/>
      <c r="L36" s="25"/>
      <c r="M36" s="31">
        <f t="shared" si="1"/>
        <v>0</v>
      </c>
    </row>
    <row r="37" spans="10:13" ht="12.75">
      <c r="J37" s="20">
        <v>14</v>
      </c>
      <c r="K37" s="20"/>
      <c r="L37" s="25"/>
      <c r="M37" s="31">
        <f t="shared" si="1"/>
        <v>0</v>
      </c>
    </row>
    <row r="38" spans="2:13" ht="12.75">
      <c r="B38" s="1" t="s">
        <v>5</v>
      </c>
      <c r="C38" s="1"/>
      <c r="J38" s="20"/>
      <c r="K38" s="30" t="s">
        <v>58</v>
      </c>
      <c r="L38" s="32">
        <f>SUM(L24:L37)</f>
        <v>1.248</v>
      </c>
      <c r="M38" s="32">
        <f>SUM(M24:M37)</f>
        <v>237.07313884799999</v>
      </c>
    </row>
    <row r="39" ht="12.75">
      <c r="K39" s="1" t="s">
        <v>62</v>
      </c>
    </row>
    <row r="40" spans="1:13" ht="12.75">
      <c r="A40" s="2" t="s">
        <v>6</v>
      </c>
      <c r="F40" s="11">
        <v>49417.51</v>
      </c>
      <c r="J40" s="22" t="s">
        <v>36</v>
      </c>
      <c r="K40" s="22"/>
      <c r="L40" s="22" t="s">
        <v>63</v>
      </c>
      <c r="M40" s="22" t="s">
        <v>42</v>
      </c>
    </row>
    <row r="41" spans="1:13" ht="12.75">
      <c r="A41" t="s">
        <v>7</v>
      </c>
      <c r="F41" s="5">
        <v>52981.61</v>
      </c>
      <c r="J41" s="23" t="s">
        <v>37</v>
      </c>
      <c r="K41" s="23" t="s">
        <v>38</v>
      </c>
      <c r="L41" s="23"/>
      <c r="M41" s="23" t="s">
        <v>64</v>
      </c>
    </row>
    <row r="42" spans="2:13" ht="12.75">
      <c r="B42" t="s">
        <v>8</v>
      </c>
      <c r="F42" s="9">
        <f>F41/F40</f>
        <v>1.072122209314067</v>
      </c>
      <c r="J42" s="20">
        <v>1</v>
      </c>
      <c r="K42" s="20" t="s">
        <v>136</v>
      </c>
      <c r="L42" s="25" t="s">
        <v>137</v>
      </c>
      <c r="M42" s="25">
        <f>12*13.43</f>
        <v>161.16</v>
      </c>
    </row>
    <row r="43" spans="1:13" ht="12.75">
      <c r="A43" t="s">
        <v>126</v>
      </c>
      <c r="E43" s="58"/>
      <c r="F43" s="11">
        <f>250+400+250+(27.3*15.17)</f>
        <v>1314.141</v>
      </c>
      <c r="J43" s="20">
        <v>2</v>
      </c>
      <c r="K43" s="20" t="s">
        <v>139</v>
      </c>
      <c r="L43" s="25" t="s">
        <v>140</v>
      </c>
      <c r="M43" s="25">
        <v>23.5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54295.751000000004</v>
      </c>
      <c r="J44" s="20">
        <v>3</v>
      </c>
      <c r="K44" s="20"/>
      <c r="L44" s="23"/>
      <c r="M44" s="23"/>
    </row>
    <row r="45" spans="10:13" ht="12.75">
      <c r="J45" s="20">
        <v>4</v>
      </c>
      <c r="K45" s="20"/>
      <c r="L45" s="23"/>
      <c r="M45" s="23"/>
    </row>
    <row r="46" spans="2:13" ht="12.75">
      <c r="B46" s="1" t="s">
        <v>10</v>
      </c>
      <c r="C46" s="1"/>
      <c r="J46" s="20">
        <v>5</v>
      </c>
      <c r="K46" s="20"/>
      <c r="L46" s="23"/>
      <c r="M46" s="23"/>
    </row>
    <row r="47" spans="10:13" ht="12.75">
      <c r="J47" s="20">
        <v>6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7</v>
      </c>
      <c r="K48" s="20"/>
      <c r="L48" s="23"/>
      <c r="M48" s="23"/>
    </row>
    <row r="49" spans="1:13" ht="12.75">
      <c r="A49" t="s">
        <v>12</v>
      </c>
      <c r="E49" s="5"/>
      <c r="F49" s="5">
        <f>(5085+765)*1.302</f>
        <v>7616.7</v>
      </c>
      <c r="J49" s="20">
        <v>8</v>
      </c>
      <c r="K49" s="20"/>
      <c r="L49" s="23"/>
      <c r="M49" s="23"/>
    </row>
    <row r="50" spans="1:13" ht="12.75">
      <c r="A50" s="6" t="s">
        <v>15</v>
      </c>
      <c r="E50" s="5"/>
      <c r="F50" s="5">
        <f>1600*1.202</f>
        <v>1923.1999999999998</v>
      </c>
      <c r="J50" s="20">
        <v>9</v>
      </c>
      <c r="K50" s="20"/>
      <c r="L50" s="23"/>
      <c r="M50" s="23"/>
    </row>
    <row r="51" spans="1:13" ht="12.75">
      <c r="A51" s="6" t="s">
        <v>83</v>
      </c>
      <c r="E51" s="5"/>
      <c r="F51" s="11">
        <f>E51*E33</f>
        <v>0</v>
      </c>
      <c r="J51" s="20">
        <v>10</v>
      </c>
      <c r="K51" s="20"/>
      <c r="L51" s="23"/>
      <c r="M51" s="23"/>
    </row>
    <row r="52" spans="1:13" ht="12.75">
      <c r="A52" s="4" t="s">
        <v>34</v>
      </c>
      <c r="D52" s="5"/>
      <c r="F52" s="33">
        <f>F49+F50+F51</f>
        <v>9539.9</v>
      </c>
      <c r="J52" s="20">
        <v>11</v>
      </c>
      <c r="K52" s="20"/>
      <c r="L52" s="23"/>
      <c r="M52" s="23"/>
    </row>
    <row r="53" spans="1:13" ht="12.75">
      <c r="A53" s="4" t="s">
        <v>16</v>
      </c>
      <c r="D53" s="5"/>
      <c r="J53" s="20">
        <v>12</v>
      </c>
      <c r="K53" s="20"/>
      <c r="L53" s="23"/>
      <c r="M53" s="23"/>
    </row>
    <row r="54" spans="1:13" ht="12.75">
      <c r="A54" t="s">
        <v>74</v>
      </c>
      <c r="D54" s="5">
        <v>2.03</v>
      </c>
      <c r="E54" t="s">
        <v>14</v>
      </c>
      <c r="F54" s="11">
        <f>E33*D54</f>
        <v>6376.839</v>
      </c>
      <c r="J54" s="20">
        <v>13</v>
      </c>
      <c r="K54" s="20"/>
      <c r="L54" s="23"/>
      <c r="M54" s="23"/>
    </row>
    <row r="55" spans="1:13" ht="12.75">
      <c r="A55" t="s">
        <v>79</v>
      </c>
      <c r="B55">
        <v>824.1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14</v>
      </c>
      <c r="K55" s="20"/>
      <c r="L55" s="23"/>
      <c r="M55" s="23"/>
    </row>
    <row r="56" spans="1:13" ht="12.75">
      <c r="A56" s="4" t="s">
        <v>17</v>
      </c>
      <c r="B56" s="10"/>
      <c r="C56" s="10"/>
      <c r="F56" s="33">
        <f>SUM(F54:F55)</f>
        <v>6376.839</v>
      </c>
      <c r="J56" s="20">
        <v>15</v>
      </c>
      <c r="K56" s="20"/>
      <c r="L56" s="23"/>
      <c r="M56" s="23"/>
    </row>
    <row r="57" spans="1:13" ht="12.75">
      <c r="A57" s="4" t="s">
        <v>18</v>
      </c>
      <c r="B57" s="4"/>
      <c r="J57" s="20">
        <v>16</v>
      </c>
      <c r="K57" s="20"/>
      <c r="L57" s="23"/>
      <c r="M57" s="23"/>
    </row>
    <row r="58" spans="1:13" ht="12.75">
      <c r="A58" t="s">
        <v>19</v>
      </c>
      <c r="C58" s="52">
        <v>183454</v>
      </c>
      <c r="D58">
        <v>229360</v>
      </c>
      <c r="E58">
        <v>3141.3</v>
      </c>
      <c r="F58" s="36">
        <f>C58/D58*E58</f>
        <v>2512.574338158354</v>
      </c>
      <c r="J58" s="20">
        <v>17</v>
      </c>
      <c r="K58" s="20"/>
      <c r="L58" s="23"/>
      <c r="M58" s="23"/>
    </row>
    <row r="59" spans="1:13" ht="12.75">
      <c r="A59" t="s">
        <v>20</v>
      </c>
      <c r="F59" s="36">
        <f>M20</f>
        <v>2943.5920668</v>
      </c>
      <c r="J59" s="20"/>
      <c r="K59" s="20"/>
      <c r="L59" s="34" t="s">
        <v>65</v>
      </c>
      <c r="M59" s="35">
        <f>SUM(M42:M58)</f>
        <v>184.66</v>
      </c>
    </row>
    <row r="60" spans="1:6" ht="12.75">
      <c r="A60" t="s">
        <v>21</v>
      </c>
      <c r="F60" s="11">
        <v>0</v>
      </c>
    </row>
    <row r="61" spans="1:6" ht="12.75">
      <c r="A61" t="s">
        <v>73</v>
      </c>
      <c r="F61" s="5">
        <f>1*600*1.302</f>
        <v>781.2</v>
      </c>
    </row>
    <row r="62" spans="1:6" ht="12.75">
      <c r="A62" t="s">
        <v>22</v>
      </c>
      <c r="F62" s="5">
        <f>M59</f>
        <v>184.66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1:6" ht="12.75">
      <c r="A65" s="59"/>
      <c r="B65" s="59">
        <v>3141.3</v>
      </c>
      <c r="C65" s="59" t="s">
        <v>13</v>
      </c>
      <c r="D65" s="60">
        <v>0.36</v>
      </c>
      <c r="E65" s="59" t="s">
        <v>14</v>
      </c>
      <c r="F65" s="60">
        <f>B65*D65</f>
        <v>1130.868</v>
      </c>
    </row>
    <row r="66" spans="1:6" ht="12.75">
      <c r="A66" s="59" t="s">
        <v>78</v>
      </c>
      <c r="B66" s="59"/>
      <c r="C66" s="59"/>
      <c r="D66" s="60"/>
      <c r="E66" s="59"/>
      <c r="F66" s="60">
        <v>0</v>
      </c>
    </row>
    <row r="67" spans="1:6" ht="12.75">
      <c r="A67" s="48" t="s">
        <v>84</v>
      </c>
      <c r="B67" s="48"/>
      <c r="C67" s="48"/>
      <c r="D67" s="51">
        <v>0</v>
      </c>
      <c r="E67" s="48"/>
      <c r="F67" s="51">
        <f>D67*E33</f>
        <v>0</v>
      </c>
    </row>
    <row r="68" spans="1:6" ht="12.75">
      <c r="A68" s="4" t="s">
        <v>25</v>
      </c>
      <c r="B68" s="10"/>
      <c r="C68" s="10"/>
      <c r="F68" s="33">
        <f>SUM(F58:F67)</f>
        <v>7552.894404958353</v>
      </c>
    </row>
    <row r="69" ht="12.75">
      <c r="A69" s="4" t="s">
        <v>26</v>
      </c>
    </row>
    <row r="70" spans="1:6" ht="12.75">
      <c r="A70" t="s">
        <v>27</v>
      </c>
      <c r="B70">
        <v>3141.3</v>
      </c>
      <c r="C70" t="s">
        <v>66</v>
      </c>
      <c r="D70" s="5">
        <v>0.17</v>
      </c>
      <c r="E70" t="s">
        <v>14</v>
      </c>
      <c r="F70" s="11">
        <f>B70*D70</f>
        <v>534.0210000000001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3141.3</v>
      </c>
      <c r="C73" t="s">
        <v>13</v>
      </c>
      <c r="D73" s="11">
        <v>0.83</v>
      </c>
      <c r="E73" t="s">
        <v>14</v>
      </c>
      <c r="F73" s="11">
        <f>B73*D73</f>
        <v>2607.279</v>
      </c>
    </row>
    <row r="74" spans="1:6" ht="12.75">
      <c r="A74" s="4" t="s">
        <v>29</v>
      </c>
      <c r="F74" s="33">
        <f>F70+F73</f>
        <v>3141.3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3141.3</v>
      </c>
      <c r="C77" t="s">
        <v>13</v>
      </c>
      <c r="D77" s="11">
        <v>2.08</v>
      </c>
      <c r="E77" t="s">
        <v>14</v>
      </c>
      <c r="F77" s="5">
        <f>B77*D77</f>
        <v>6533.904</v>
      </c>
    </row>
    <row r="78" spans="1:6" ht="12.75">
      <c r="A78" s="4" t="s">
        <v>32</v>
      </c>
      <c r="F78" s="33">
        <f>SUM(F77)</f>
        <v>6533.904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E33*D79</f>
        <v>0</v>
      </c>
    </row>
    <row r="80" spans="1:6" ht="12.75">
      <c r="A80" s="1" t="s">
        <v>33</v>
      </c>
      <c r="B80" s="1"/>
      <c r="F80" s="33">
        <f>F52+F56+F68+F74+F78+F79</f>
        <v>33144.83740495835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1922.400569487584</v>
      </c>
      <c r="I81" s="7"/>
    </row>
    <row r="82" spans="1:9" ht="12.75">
      <c r="A82" s="1"/>
      <c r="B82" s="37" t="s">
        <v>128</v>
      </c>
      <c r="C82" s="37"/>
      <c r="D82" s="1"/>
      <c r="E82" s="56"/>
      <c r="F82" s="57">
        <v>1629.38</v>
      </c>
      <c r="I82" s="7"/>
    </row>
    <row r="83" spans="1:9" ht="12.75">
      <c r="A83" s="1"/>
      <c r="B83" s="37" t="s">
        <v>129</v>
      </c>
      <c r="C83" s="37"/>
      <c r="D83" s="1"/>
      <c r="E83" s="56"/>
      <c r="F83" s="57">
        <v>288.82</v>
      </c>
      <c r="I83" s="7"/>
    </row>
    <row r="84" spans="1:9" ht="12.75">
      <c r="A84" s="1"/>
      <c r="B84" s="37" t="s">
        <v>130</v>
      </c>
      <c r="C84" s="37"/>
      <c r="D84" s="1"/>
      <c r="E84" s="56"/>
      <c r="F84" s="57">
        <v>1602.22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38587.65797444593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134</v>
      </c>
    </row>
    <row r="87" spans="1:6" ht="12.75">
      <c r="A87" s="13"/>
      <c r="B87" s="40">
        <v>43497</v>
      </c>
      <c r="C87" s="41">
        <v>20656</v>
      </c>
      <c r="D87" s="44">
        <f>F44</f>
        <v>54295.751000000004</v>
      </c>
      <c r="E87" s="44">
        <f>F85</f>
        <v>38587.65797444593</v>
      </c>
      <c r="F87" s="45">
        <f>C87+D87-E87</f>
        <v>36364.09302555407</v>
      </c>
    </row>
    <row r="89" spans="1:6" ht="13.5" thickBot="1">
      <c r="A89" t="s">
        <v>111</v>
      </c>
      <c r="C89" s="54">
        <v>43497</v>
      </c>
      <c r="D89" s="8" t="s">
        <v>112</v>
      </c>
      <c r="E89" s="54">
        <v>43524</v>
      </c>
      <c r="F89" t="s">
        <v>113</v>
      </c>
    </row>
    <row r="90" spans="1:7" ht="13.5" thickBot="1">
      <c r="A90" t="s">
        <v>114</v>
      </c>
      <c r="F90" s="55">
        <f>E87</f>
        <v>38587.65797444593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2017-08-21T12:45:57Z</cp:lastPrinted>
  <dcterms:created xsi:type="dcterms:W3CDTF">2008-08-18T07:30:19Z</dcterms:created>
  <dcterms:modified xsi:type="dcterms:W3CDTF">2019-05-16T12:17:37Z</dcterms:modified>
  <cp:category/>
  <cp:version/>
  <cp:contentType/>
  <cp:contentStatus/>
</cp:coreProperties>
</file>