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<sst xmlns="http://schemas.openxmlformats.org/spreadsheetml/2006/main" count="177" uniqueCount="152">
  <si>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</si>
  <si>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</si>
  <si>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</si>
  <si>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</si>
  <si>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</si>
  <si>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</si>
  <si>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</si>
  <si>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</si>
  <si>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</si>
  <si>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</si>
  <si>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</si>
  <si>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</si>
  <si>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</si>
  <si>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</si>
  <si>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</si>
  <si>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</si>
  <si>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</si>
  <si>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</si>
  <si>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</si>
  <si>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</si>
  <si>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</si>
  <si>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</si>
  <si>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</si>
  <si>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</si>
  <si>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</si>
  <si>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</si>
  <si>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</si>
  <si>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</si>
  <si>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</si>
  <si>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</si>
  <si>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</si>
  <si>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</si>
  <si>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</si>
  <si>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</si>
  <si>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</si>
  <si>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</si>
  <si>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</si>
  <si>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</si>
  <si>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</si>
  <si>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</si>
  <si>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</si>
  <si>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</si>
  <si>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</si>
  <si>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</si>
  <si>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</si>
  <si>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</si>
  <si>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</si>
  <si>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</si>
  <si>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</si>
  <si>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</si>
  <si>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</si>
  <si>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</si>
  <si>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</si>
  <si>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</si>
  <si>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</si>
  <si>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</si>
  <si>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</si>
  <si>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</si>
  <si>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</si>
  <si>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</si>
  <si>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</si>
  <si>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</si>
  <si>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</si>
  <si>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</si>
  <si>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</si>
  <si>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</si>
  <si>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</si>
  <si>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</si>
  <si>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</si>
  <si>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</si>
  <si>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</si>
  <si>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</si>
  <si>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</si>
  <si>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</si>
  <si>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</si>
  <si>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</si>
  <si>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</si>
  <si>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</si>
  <si>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</si>
  <si>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</si>
  <si>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</si>
  <si>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</si>
  <si>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</si>
  <si>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</si>
  <si>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</si>
  <si>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</si>
  <si>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</si>
  <si>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</si>
  <si>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</si>
  <si>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</si>
  <si>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</si>
  <si>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</si>
  <si>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</si>
  <si>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</si>
  <si>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</si>
  <si>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</si>
  <si>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</si>
  <si>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</si>
  <si>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</si>
  <si>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</si>
  <si>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</si>
  <si>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</si>
  <si>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</si>
  <si>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</si>
  <si>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</si>
  <si>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</si>
  <si>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</si>
  <si>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</si>
  <si>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</si>
  <si>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</si>
  <si>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</si>
  <si>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</si>
  <si>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</si>
  <si>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</si>
  <si>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</si>
  <si>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</si>
  <si>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</si>
  <si>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</si>
  <si>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</si>
  <si>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</si>
  <si>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</si>
  <si>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</si>
  <si>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</si>
  <si>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</si>
  <si>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</si>
  <si>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</si>
  <si>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</si>
  <si>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</si>
  <si>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</si>
  <si>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</si>
  <si>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</si>
  <si>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</si>
  <si>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апреля</t>
  </si>
  <si>
    <t>за   апрель  2019 г.</t>
  </si>
  <si>
    <t>ост.на 01.05</t>
  </si>
  <si>
    <t>смена вентиля д 15 (1шт) кв.17</t>
  </si>
  <si>
    <t>вентиль д 15</t>
  </si>
  <si>
    <t>1шт</t>
  </si>
  <si>
    <t>муфта нат</t>
  </si>
  <si>
    <t>откачка воды из техподполья</t>
  </si>
  <si>
    <t>смена светильника (7шт) п-д2</t>
  </si>
  <si>
    <t>смена эл.провода (4мп) п-д2</t>
  </si>
  <si>
    <t>светильник</t>
  </si>
  <si>
    <t>7шт</t>
  </si>
  <si>
    <t>дюбель</t>
  </si>
  <si>
    <t>14шт</t>
  </si>
  <si>
    <t>саморез</t>
  </si>
  <si>
    <t>провод</t>
  </si>
  <si>
    <t>4мп</t>
  </si>
  <si>
    <t xml:space="preserve">смена ламп (5шт) </t>
  </si>
  <si>
    <t>лампа</t>
  </si>
  <si>
    <t>5шт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</si>
</sst>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  <numFmt numFmtId="180" formatCode="0.00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7" sqref="M47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4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3.22</v>
      </c>
      <c r="M6" s="47">
        <f>L6*126.87*1.302</f>
        <v>531.8948628</v>
      </c>
    </row>
    <row r="7" spans="2:13" ht="12.75">
      <c r="B7" t="s">
        <v>89</v>
      </c>
      <c r="C7" s="1" t="s">
        <v>90</v>
      </c>
      <c r="D7" s="8">
        <v>18</v>
      </c>
      <c r="J7" s="14">
        <v>2</v>
      </c>
      <c r="K7" s="14" t="s">
        <v>44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3.53</v>
      </c>
      <c r="M11" s="47">
        <f t="shared" si="0"/>
        <v>583.1021322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3.53</v>
      </c>
      <c r="M13" s="47">
        <f t="shared" si="0"/>
        <v>583.1021322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1.8</v>
      </c>
      <c r="M18" s="47">
        <f t="shared" si="0"/>
        <v>297.332532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7">
        <f t="shared" si="0"/>
        <v>82.59237</v>
      </c>
    </row>
    <row r="20" spans="1:13" ht="12.75">
      <c r="A20" t="s">
        <v>102</v>
      </c>
      <c r="J20" s="20"/>
      <c r="K20" s="27" t="s">
        <v>58</v>
      </c>
      <c r="L20" s="28">
        <f>SUM(L6:L19)</f>
        <v>12.58</v>
      </c>
      <c r="M20" s="32">
        <f>SUM(M6:M19)</f>
        <v>2078.0240292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57" t="s">
        <v>135</v>
      </c>
      <c r="L24" s="47">
        <v>0.81</v>
      </c>
      <c r="M24" s="31">
        <f>L24*126.87*1.302*1.15</f>
        <v>153.86958531000002</v>
      </c>
    </row>
    <row r="25" spans="1:13" ht="12.75">
      <c r="A25" t="s">
        <v>106</v>
      </c>
      <c r="J25" s="20">
        <v>2</v>
      </c>
      <c r="K25" s="20" t="s">
        <v>139</v>
      </c>
      <c r="L25" s="47">
        <f>0.25*7</f>
        <v>1.75</v>
      </c>
      <c r="M25" s="31">
        <f aca="true" t="shared" si="1" ref="M25:M35">L25*126.87*1.302*1.15</f>
        <v>332.43428925</v>
      </c>
    </row>
    <row r="26" spans="1:13" ht="12.75">
      <c r="A26" t="s">
        <v>107</v>
      </c>
      <c r="J26" s="20">
        <v>3</v>
      </c>
      <c r="K26" s="20" t="s">
        <v>140</v>
      </c>
      <c r="L26" s="47">
        <f>0.07*89.1</f>
        <v>6.237</v>
      </c>
      <c r="M26" s="31">
        <f t="shared" si="1"/>
        <v>1184.7958068869998</v>
      </c>
    </row>
    <row r="27" spans="1:13" ht="12.75">
      <c r="A27" t="s">
        <v>108</v>
      </c>
      <c r="J27" s="20">
        <v>4</v>
      </c>
      <c r="K27" s="20" t="s">
        <v>141</v>
      </c>
      <c r="L27" s="47">
        <f>0.04*19</f>
        <v>0.76</v>
      </c>
      <c r="M27" s="31">
        <f t="shared" si="1"/>
        <v>144.37146276</v>
      </c>
    </row>
    <row r="28" spans="1:13" ht="12.75">
      <c r="A28" s="52" t="s">
        <v>109</v>
      </c>
      <c r="B28" s="52"/>
      <c r="C28" s="52"/>
      <c r="D28" s="52"/>
      <c r="E28" s="52"/>
      <c r="F28" s="52"/>
      <c r="G28" s="52"/>
      <c r="J28" s="20">
        <v>5</v>
      </c>
      <c r="K28" s="57" t="s">
        <v>149</v>
      </c>
      <c r="L28" s="47">
        <v>0.35</v>
      </c>
      <c r="M28" s="31">
        <f t="shared" si="1"/>
        <v>66.48685784999999</v>
      </c>
    </row>
    <row r="29" spans="1:13" ht="12.75">
      <c r="A29" t="s">
        <v>110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/>
      <c r="K36" s="30" t="s">
        <v>58</v>
      </c>
      <c r="L36" s="28">
        <f>SUM(L24:L35)</f>
        <v>9.907</v>
      </c>
      <c r="M36" s="32">
        <f>SUM(M24:M35)</f>
        <v>1881.958002057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47094.31</v>
      </c>
      <c r="J40" s="20">
        <v>1</v>
      </c>
      <c r="K40" s="20" t="s">
        <v>136</v>
      </c>
      <c r="L40" s="25" t="s">
        <v>137</v>
      </c>
      <c r="M40" s="25">
        <v>255</v>
      </c>
    </row>
    <row r="41" spans="1:13" ht="12.75">
      <c r="A41" t="s">
        <v>7</v>
      </c>
      <c r="F41" s="5">
        <v>56851.37</v>
      </c>
      <c r="J41" s="20">
        <v>2</v>
      </c>
      <c r="K41" s="20" t="s">
        <v>138</v>
      </c>
      <c r="L41" s="23" t="s">
        <v>137</v>
      </c>
      <c r="M41" s="23">
        <v>77.76</v>
      </c>
    </row>
    <row r="42" spans="2:13" ht="12.75">
      <c r="B42" t="s">
        <v>8</v>
      </c>
      <c r="F42" s="9">
        <f>F41/F40</f>
        <v>1.2071812921773353</v>
      </c>
      <c r="J42" s="20">
        <v>3</v>
      </c>
      <c r="K42" s="20" t="s">
        <v>142</v>
      </c>
      <c r="L42" s="23" t="s">
        <v>143</v>
      </c>
      <c r="M42" s="23">
        <f>7*292.42</f>
        <v>2046.94</v>
      </c>
    </row>
    <row r="43" spans="1:13" ht="12.75">
      <c r="A43" t="s">
        <v>126</v>
      </c>
      <c r="F43" s="11">
        <f>250+400+250</f>
        <v>900</v>
      </c>
      <c r="J43" s="20">
        <v>4</v>
      </c>
      <c r="K43" s="20" t="s">
        <v>144</v>
      </c>
      <c r="L43" s="23" t="s">
        <v>145</v>
      </c>
      <c r="M43" s="58">
        <f>14*0.62</f>
        <v>8.68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57751.37</v>
      </c>
      <c r="J44" s="20">
        <v>5</v>
      </c>
      <c r="K44" s="20" t="s">
        <v>146</v>
      </c>
      <c r="L44" s="23" t="s">
        <v>145</v>
      </c>
      <c r="M44" s="58">
        <f>14*0.78</f>
        <v>10.92</v>
      </c>
    </row>
    <row r="45" spans="10:13" ht="12.75">
      <c r="J45" s="20">
        <v>6</v>
      </c>
      <c r="K45" s="20" t="s">
        <v>147</v>
      </c>
      <c r="L45" s="23" t="s">
        <v>148</v>
      </c>
      <c r="M45" s="23">
        <f>4*7.4</f>
        <v>29.6</v>
      </c>
    </row>
    <row r="46" spans="2:13" ht="12.75">
      <c r="B46" s="1" t="s">
        <v>10</v>
      </c>
      <c r="C46" s="1"/>
      <c r="J46" s="20">
        <v>7</v>
      </c>
      <c r="K46" s="20" t="s">
        <v>150</v>
      </c>
      <c r="L46" s="23" t="s">
        <v>151</v>
      </c>
      <c r="M46" s="23">
        <f>5*11.6</f>
        <v>58</v>
      </c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(5085+765)*1.302</f>
        <v>7616.7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1600*1.202</f>
        <v>1923.1999999999998</v>
      </c>
      <c r="J50" s="20">
        <v>11</v>
      </c>
      <c r="K50" s="20"/>
      <c r="L50" s="23"/>
      <c r="M50" s="23"/>
    </row>
    <row r="51" spans="1:13" ht="12.75">
      <c r="A51" s="6" t="s">
        <v>83</v>
      </c>
      <c r="E51" s="5"/>
      <c r="F51" s="11">
        <f>E51*E33</f>
        <v>0</v>
      </c>
      <c r="J51" s="20">
        <v>12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9539.9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74</v>
      </c>
      <c r="D54" s="5">
        <v>2.22</v>
      </c>
      <c r="E54" t="s">
        <v>14</v>
      </c>
      <c r="F54" s="11">
        <f>E33*D54</f>
        <v>7036.068000000001</v>
      </c>
      <c r="J54" s="20">
        <v>15</v>
      </c>
      <c r="K54" s="20"/>
      <c r="L54" s="23"/>
      <c r="M54" s="23"/>
    </row>
    <row r="55" spans="1:13" ht="12.75">
      <c r="A55" t="s">
        <v>75</v>
      </c>
      <c r="B55">
        <v>883.7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7036.068000000001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23"/>
      <c r="M57" s="23"/>
    </row>
    <row r="58" spans="1:13" ht="12.75">
      <c r="A58" t="s">
        <v>19</v>
      </c>
      <c r="C58">
        <v>233902</v>
      </c>
      <c r="D58">
        <v>229360</v>
      </c>
      <c r="E58">
        <v>3169.4</v>
      </c>
      <c r="F58" s="36">
        <f>C58/D58*E58</f>
        <v>3232.163405999302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2078.0240292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M36</f>
        <v>1881.958002057</v>
      </c>
      <c r="J60" s="20">
        <v>21</v>
      </c>
      <c r="K60" s="20"/>
      <c r="L60" s="23"/>
      <c r="M60" s="23"/>
    </row>
    <row r="61" spans="1:13" ht="12.75">
      <c r="A61" t="s">
        <v>73</v>
      </c>
      <c r="F61" s="5">
        <v>0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M65</f>
        <v>2486.8999999999996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24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23"/>
      <c r="M64" s="23"/>
    </row>
    <row r="65" spans="2:13" ht="12.75">
      <c r="B65">
        <v>3169.4</v>
      </c>
      <c r="C65" t="s">
        <v>13</v>
      </c>
      <c r="D65" s="11">
        <v>0.44</v>
      </c>
      <c r="E65" t="s">
        <v>14</v>
      </c>
      <c r="F65" s="46">
        <f>B65*D65</f>
        <v>1394.536</v>
      </c>
      <c r="J65" s="20"/>
      <c r="K65" s="20"/>
      <c r="L65" s="34" t="s">
        <v>65</v>
      </c>
      <c r="M65" s="35">
        <f>SUM(M40:M64)</f>
        <v>2486.8999999999996</v>
      </c>
    </row>
    <row r="66" spans="1:6" ht="12.75">
      <c r="A66" s="59" t="s">
        <v>79</v>
      </c>
      <c r="B66" s="59"/>
      <c r="C66" s="59"/>
      <c r="D66" s="60"/>
      <c r="E66" s="59"/>
      <c r="F66" s="60">
        <v>0</v>
      </c>
    </row>
    <row r="67" spans="1:6" ht="12.75">
      <c r="A67" s="49" t="s">
        <v>84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11073.581437256302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0.19</v>
      </c>
      <c r="E70" t="s">
        <v>14</v>
      </c>
      <c r="F70" s="46">
        <f>B70*D70</f>
        <v>602.186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1.01</v>
      </c>
      <c r="E73" t="s">
        <v>14</v>
      </c>
      <c r="F73" s="11">
        <f>B73*D73</f>
        <v>3201.094</v>
      </c>
    </row>
    <row r="74" spans="1:6" ht="12.75">
      <c r="A74" s="10" t="s">
        <v>29</v>
      </c>
      <c r="F74" s="33">
        <f>F70+F73</f>
        <v>3803.28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1.95</v>
      </c>
      <c r="E77" t="s">
        <v>14</v>
      </c>
      <c r="F77" s="11">
        <f>B77*D77</f>
        <v>6180.33</v>
      </c>
    </row>
    <row r="78" spans="1:6" ht="12.75">
      <c r="A78" s="10" t="s">
        <v>32</v>
      </c>
      <c r="F78" s="33">
        <f>SUM(F77)</f>
        <v>6180.33</v>
      </c>
    </row>
    <row r="79" spans="1:6" ht="12.75">
      <c r="A79" s="48" t="s">
        <v>78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37633.159437256305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3">
        <f>F80*5.8%</f>
        <v>2182.7232473608656</v>
      </c>
      <c r="I81" s="7"/>
    </row>
    <row r="82" spans="1:9" ht="12.75">
      <c r="A82" s="1"/>
      <c r="B82" s="37" t="s">
        <v>128</v>
      </c>
      <c r="C82" s="37"/>
      <c r="D82" s="1"/>
      <c r="E82" s="55"/>
      <c r="F82" s="56">
        <v>1468.5</v>
      </c>
      <c r="I82" s="7"/>
    </row>
    <row r="83" spans="1:9" ht="12.75">
      <c r="A83" s="1"/>
      <c r="B83" s="37" t="s">
        <v>129</v>
      </c>
      <c r="C83" s="37"/>
      <c r="D83" s="1"/>
      <c r="E83" s="55"/>
      <c r="F83" s="56">
        <v>285.28</v>
      </c>
      <c r="I83" s="7"/>
    </row>
    <row r="84" spans="1:9" ht="12.75">
      <c r="A84" s="1"/>
      <c r="B84" s="37" t="s">
        <v>130</v>
      </c>
      <c r="C84" s="37"/>
      <c r="D84" s="1"/>
      <c r="E84" s="55"/>
      <c r="F84" s="56">
        <v>0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41569.66268461717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43556</v>
      </c>
      <c r="C87" s="41">
        <v>-150219</v>
      </c>
      <c r="D87" s="44">
        <f>F44</f>
        <v>57751.37</v>
      </c>
      <c r="E87" s="44">
        <f>F85</f>
        <v>41569.66268461717</v>
      </c>
      <c r="F87" s="45">
        <f>C87+D87-E87</f>
        <v>-134037.29268461716</v>
      </c>
    </row>
    <row r="89" spans="1:6" ht="13.5" thickBot="1">
      <c r="A89" t="s">
        <v>111</v>
      </c>
      <c r="C89" s="53">
        <v>43556</v>
      </c>
      <c r="D89" s="8" t="s">
        <v>112</v>
      </c>
      <c r="E89" s="53">
        <v>43585</v>
      </c>
      <c r="F89" t="s">
        <v>113</v>
      </c>
    </row>
    <row r="90" spans="1:7" ht="13.5" thickBot="1">
      <c r="A90" t="s">
        <v>114</v>
      </c>
      <c r="F90" s="54">
        <f>E87</f>
        <v>41569.66268461717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2017-08-21T12:45:51Z</cp:lastPrinted>
  <dcterms:created xsi:type="dcterms:W3CDTF">2008-08-18T07:30:19Z</dcterms:created>
  <dcterms:modified xsi:type="dcterms:W3CDTF">2019-07-10T08:31:05Z</dcterms:modified>
  <cp:category/>
  <cp:version/>
  <cp:contentType/>
  <cp:contentStatus/>
</cp:coreProperties>
</file>