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<sst xmlns="http://schemas.openxmlformats.org/spreadsheetml/2006/main" count="174" uniqueCount="149">
  <si>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</si>
  <si>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</si>
  <si>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</si>
  <si>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</si>
  <si>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</si>
  <si>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</si>
  <si>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</si>
  <si>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</si>
  <si>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</si>
  <si>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</si>
  <si>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</si>
  <si>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</si>
  <si>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</si>
  <si>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</si>
  <si>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</si>
  <si>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</si>
  <si>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</si>
  <si>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</si>
  <si>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</si>
  <si>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</si>
  <si>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</si>
  <si>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</si>
  <si>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</si>
  <si>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</si>
  <si>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</si>
  <si>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</si>
  <si>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</si>
  <si>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</si>
  <si>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</si>
  <si>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</si>
  <si>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</si>
  <si>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</si>
  <si>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</si>
  <si>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</si>
  <si>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</si>
  <si>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</si>
  <si>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</si>
  <si>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</si>
  <si>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</si>
  <si>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</si>
  <si>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</si>
  <si>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</si>
  <si>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</si>
  <si>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</si>
  <si>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</si>
  <si>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</si>
  <si>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</si>
  <si>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</si>
  <si>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</si>
  <si>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</si>
  <si>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</si>
  <si>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</si>
  <si>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</si>
  <si>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</si>
  <si>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</si>
  <si>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</si>
  <si>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</si>
  <si>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</si>
  <si>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</si>
  <si>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</si>
  <si>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</si>
  <si>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</si>
  <si>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</si>
  <si>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</si>
  <si>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</si>
  <si>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</si>
  <si>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</si>
  <si>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</si>
  <si>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</si>
  <si>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</si>
  <si>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</si>
  <si>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</si>
  <si>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</si>
  <si>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</si>
  <si>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</si>
  <si>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</si>
  <si>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</si>
  <si>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</si>
  <si>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</si>
  <si>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</si>
  <si>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</si>
  <si>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</si>
  <si>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</si>
  <si>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</si>
  <si>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</si>
  <si>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</si>
  <si>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</si>
  <si>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</si>
  <si>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</si>
  <si>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</si>
  <si>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</si>
  <si>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</si>
  <si>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</si>
  <si>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</si>
  <si>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</si>
  <si>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</si>
  <si>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</si>
  <si>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</si>
  <si>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</si>
  <si>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</si>
  <si>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</si>
  <si>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</si>
  <si>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</si>
  <si>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</si>
  <si>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</si>
  <si>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</si>
  <si>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</si>
  <si>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</si>
  <si>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</si>
  <si>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</si>
  <si>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</si>
  <si>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</si>
  <si>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</si>
  <si>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</si>
  <si>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</si>
  <si>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</si>
  <si>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</si>
  <si>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</si>
  <si>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</si>
  <si>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</si>
  <si>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</si>
  <si>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</si>
  <si>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</si>
  <si>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</si>
  <si>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</si>
  <si>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</si>
  <si>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</si>
  <si>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</si>
  <si>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</si>
  <si>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</si>
  <si>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</si>
  <si>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</si>
  <si>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</si>
  <si>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</si>
  <si>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</si>
  <si>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удаление сосулек (договор)</t>
  </si>
  <si>
    <t>откачивание воды из тех.подп.</t>
  </si>
  <si>
    <t xml:space="preserve">смена труб д 110 пвх (1мп) </t>
  </si>
  <si>
    <t>труба д 110 пвх</t>
  </si>
  <si>
    <t>1мп</t>
  </si>
  <si>
    <t>1шт</t>
  </si>
  <si>
    <t>муфта нат. 110</t>
  </si>
  <si>
    <t>муфта комп. 110</t>
  </si>
  <si>
    <t>тройник 110</t>
  </si>
  <si>
    <t>манжета 110</t>
  </si>
  <si>
    <t>прочистка канализации</t>
  </si>
  <si>
    <t>смена ламп (18шт) п-д2,3</t>
  </si>
  <si>
    <t>лампа</t>
  </si>
  <si>
    <t>18шт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</si>
</sst>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0" sqref="M50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L6*126.87*1.302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50">
        <f t="shared" si="0"/>
        <v>880.4346642000002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171.79212960000004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237.86602560000003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50">
        <f t="shared" si="0"/>
        <v>1321.47792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16.310000000000002</v>
      </c>
      <c r="M20" s="34">
        <f>SUM(M6:M19)</f>
        <v>2694.1631094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50"/>
      <c r="M24" s="33">
        <f>150*88.95</f>
        <v>13342.5</v>
      </c>
    </row>
    <row r="25" spans="1:13" ht="12.75">
      <c r="A25" t="s">
        <v>106</v>
      </c>
      <c r="J25" s="20">
        <v>2</v>
      </c>
      <c r="K25" s="20" t="s">
        <v>136</v>
      </c>
      <c r="L25" s="50">
        <v>1.75</v>
      </c>
      <c r="M25" s="33">
        <f aca="true" t="shared" si="1" ref="M25:M39">L25*126.87*1.302*1.15</f>
        <v>332.43428925</v>
      </c>
    </row>
    <row r="26" spans="1:13" ht="12.75">
      <c r="A26" t="s">
        <v>107</v>
      </c>
      <c r="J26" s="20">
        <v>3</v>
      </c>
      <c r="K26" s="20" t="s">
        <v>137</v>
      </c>
      <c r="L26" s="57">
        <f>0.01*146.9</f>
        <v>1.469</v>
      </c>
      <c r="M26" s="33">
        <f t="shared" si="1"/>
        <v>279.05484051900004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145</v>
      </c>
      <c r="L27" s="57">
        <v>4.83</v>
      </c>
      <c r="M27" s="33">
        <f t="shared" si="1"/>
        <v>917.51863833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146</v>
      </c>
      <c r="L28" s="57">
        <f>0.18*7.1</f>
        <v>1.2779999999999998</v>
      </c>
      <c r="M28" s="33">
        <f t="shared" si="1"/>
        <v>242.77201237799997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7"/>
      <c r="M29" s="33">
        <f t="shared" si="1"/>
        <v>0</v>
      </c>
    </row>
    <row r="30" spans="10:13" ht="12.75">
      <c r="J30" s="20">
        <v>7</v>
      </c>
      <c r="K30" s="20"/>
      <c r="L30" s="5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7"/>
      <c r="M31" s="33">
        <f t="shared" si="1"/>
        <v>0</v>
      </c>
    </row>
    <row r="32" spans="10:13" ht="12.75">
      <c r="J32" s="20">
        <v>9</v>
      </c>
      <c r="K32" s="20"/>
      <c r="L32" s="57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7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7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7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7"/>
      <c r="M36" s="33">
        <f t="shared" si="1"/>
        <v>0</v>
      </c>
    </row>
    <row r="37" spans="10:13" ht="12.75">
      <c r="J37" s="20">
        <v>14</v>
      </c>
      <c r="K37" s="20"/>
      <c r="L37" s="57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7"/>
      <c r="M38" s="33">
        <f t="shared" si="1"/>
        <v>0</v>
      </c>
    </row>
    <row r="39" spans="10:13" ht="12.75">
      <c r="J39" s="20">
        <v>16</v>
      </c>
      <c r="K39" s="20"/>
      <c r="L39" s="57"/>
      <c r="M39" s="33">
        <f t="shared" si="1"/>
        <v>0</v>
      </c>
    </row>
    <row r="40" spans="1:13" ht="12.75">
      <c r="A40" s="2" t="s">
        <v>6</v>
      </c>
      <c r="F40" s="11">
        <v>46313.42</v>
      </c>
      <c r="J40" s="20"/>
      <c r="K40" s="30" t="s">
        <v>57</v>
      </c>
      <c r="L40" s="34">
        <f>SUM(L24:L39)</f>
        <v>9.327</v>
      </c>
      <c r="M40" s="34">
        <f>SUM(M24:M39)</f>
        <v>15114.279780477002</v>
      </c>
    </row>
    <row r="41" spans="1:11" ht="12.75">
      <c r="A41" t="s">
        <v>7</v>
      </c>
      <c r="F41" s="5">
        <v>34068.1</v>
      </c>
      <c r="K41" s="1" t="s">
        <v>61</v>
      </c>
    </row>
    <row r="42" spans="2:13" ht="12.75">
      <c r="B42" t="s">
        <v>8</v>
      </c>
      <c r="F42" s="9">
        <f>F41/F40</f>
        <v>0.735598882570106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t="s">
        <v>126</v>
      </c>
      <c r="F43" s="5">
        <f>100+250+400+400</f>
        <v>1150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35218.1</v>
      </c>
      <c r="J44" s="20">
        <v>1</v>
      </c>
      <c r="K44" s="20" t="s">
        <v>138</v>
      </c>
      <c r="L44" s="25" t="s">
        <v>139</v>
      </c>
      <c r="M44" s="25">
        <v>212</v>
      </c>
    </row>
    <row r="45" spans="10:13" ht="12.75">
      <c r="J45" s="20">
        <v>2</v>
      </c>
      <c r="K45" s="20" t="s">
        <v>141</v>
      </c>
      <c r="L45" s="25" t="s">
        <v>140</v>
      </c>
      <c r="M45" s="25">
        <v>69.53</v>
      </c>
    </row>
    <row r="46" spans="2:13" ht="12.75">
      <c r="B46" s="1" t="s">
        <v>10</v>
      </c>
      <c r="C46" s="1"/>
      <c r="J46" s="20">
        <v>3</v>
      </c>
      <c r="K46" s="20" t="s">
        <v>142</v>
      </c>
      <c r="L46" s="25" t="s">
        <v>140</v>
      </c>
      <c r="M46" s="25">
        <v>80</v>
      </c>
    </row>
    <row r="47" spans="10:13" ht="12.75">
      <c r="J47" s="20">
        <v>4</v>
      </c>
      <c r="K47" s="20" t="s">
        <v>143</v>
      </c>
      <c r="L47" s="25" t="s">
        <v>140</v>
      </c>
      <c r="M47" s="25">
        <v>96.69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144</v>
      </c>
      <c r="L48" s="25" t="s">
        <v>140</v>
      </c>
      <c r="M48" s="25">
        <v>43</v>
      </c>
    </row>
    <row r="49" spans="1:13" ht="12.75">
      <c r="A49" t="s">
        <v>12</v>
      </c>
      <c r="F49" s="11">
        <f>(3955+445)*1.302</f>
        <v>5728.8</v>
      </c>
      <c r="J49" s="20">
        <v>6</v>
      </c>
      <c r="K49" s="20" t="s">
        <v>147</v>
      </c>
      <c r="L49" s="25" t="s">
        <v>148</v>
      </c>
      <c r="M49" s="25">
        <f>18*13.43</f>
        <v>241.74</v>
      </c>
    </row>
    <row r="50" spans="1:13" ht="12.75">
      <c r="A50" s="6" t="s">
        <v>15</v>
      </c>
      <c r="F50" s="11">
        <f>2500*1.202</f>
        <v>3005</v>
      </c>
      <c r="J50" s="20">
        <v>7</v>
      </c>
      <c r="K50" s="20"/>
      <c r="L50" s="25"/>
      <c r="M50" s="25"/>
    </row>
    <row r="51" spans="1:13" ht="12.75">
      <c r="A51" s="6" t="s">
        <v>83</v>
      </c>
      <c r="E51" s="5"/>
      <c r="F51" s="5">
        <f>E51*E33</f>
        <v>0</v>
      </c>
      <c r="J51" s="20">
        <v>8</v>
      </c>
      <c r="K51" s="20"/>
      <c r="L51" s="25"/>
      <c r="M51" s="25"/>
    </row>
    <row r="52" spans="1:13" ht="12.75">
      <c r="A52" s="4" t="s">
        <v>33</v>
      </c>
      <c r="F52" s="32">
        <f>F49+F50+F51</f>
        <v>8733.8</v>
      </c>
      <c r="J52" s="20">
        <v>9</v>
      </c>
      <c r="K52" s="20"/>
      <c r="L52" s="25"/>
      <c r="M52" s="25"/>
    </row>
    <row r="53" spans="1:13" ht="12.75">
      <c r="A53" s="4" t="s">
        <v>16</v>
      </c>
      <c r="J53" s="20">
        <v>10</v>
      </c>
      <c r="K53" s="20"/>
      <c r="L53" s="25"/>
      <c r="M53" s="50"/>
    </row>
    <row r="54" spans="1:13" ht="12.75">
      <c r="A54" t="s">
        <v>74</v>
      </c>
      <c r="D54" s="5">
        <v>2.03</v>
      </c>
      <c r="E54" t="s">
        <v>14</v>
      </c>
      <c r="F54" s="11">
        <f>E33*D54</f>
        <v>5676.692</v>
      </c>
      <c r="J54" s="20">
        <v>11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5676.692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3">
        <v>183454</v>
      </c>
      <c r="D58">
        <v>229360</v>
      </c>
      <c r="E58">
        <v>2796.4</v>
      </c>
      <c r="F58" s="35">
        <f>C58/D58*E58</f>
        <v>2236.70546564353</v>
      </c>
      <c r="J58" s="20">
        <v>15</v>
      </c>
      <c r="K58" s="20"/>
      <c r="L58" s="25"/>
      <c r="M58" s="25"/>
    </row>
    <row r="59" spans="1:13" ht="12.75">
      <c r="A59" t="s">
        <v>20</v>
      </c>
      <c r="F59" s="35">
        <f>M20</f>
        <v>2694.1631094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15114.279780477002</v>
      </c>
      <c r="J60" s="20">
        <v>17</v>
      </c>
      <c r="K60" s="20"/>
      <c r="L60" s="25"/>
      <c r="M60" s="25"/>
    </row>
    <row r="61" spans="1:13" ht="12.75">
      <c r="A61" t="s">
        <v>71</v>
      </c>
      <c r="F61" s="5">
        <f>1*600*1.302</f>
        <v>781.2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M73</f>
        <v>742.96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>
        <v>20</v>
      </c>
      <c r="K63" s="60"/>
      <c r="L63" s="25"/>
      <c r="M63" s="25"/>
    </row>
    <row r="64" spans="1:13" ht="12.75">
      <c r="A64" t="s">
        <v>24</v>
      </c>
      <c r="F64" s="5"/>
      <c r="J64" s="20">
        <v>21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0.36</v>
      </c>
      <c r="E65" t="s">
        <v>14</v>
      </c>
      <c r="F65" s="11">
        <f>B65*D65</f>
        <v>1006.704</v>
      </c>
      <c r="J65" s="20">
        <v>22</v>
      </c>
      <c r="K65" s="20"/>
      <c r="L65" s="25"/>
      <c r="M65" s="25"/>
    </row>
    <row r="66" spans="1:13" ht="12.75">
      <c r="A66" s="61" t="s">
        <v>75</v>
      </c>
      <c r="B66" s="61"/>
      <c r="C66" s="61"/>
      <c r="D66" s="62"/>
      <c r="E66" s="61"/>
      <c r="F66" s="62">
        <v>0</v>
      </c>
      <c r="J66" s="20">
        <v>23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24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22576.012355520532</v>
      </c>
      <c r="J68" s="20">
        <v>25</v>
      </c>
      <c r="K68" s="20"/>
      <c r="L68" s="25"/>
      <c r="M68" s="25"/>
    </row>
    <row r="69" spans="1:13" ht="12.75">
      <c r="A69" s="4" t="s">
        <v>26</v>
      </c>
      <c r="J69" s="20">
        <v>26</v>
      </c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0.17</v>
      </c>
      <c r="E70" s="7"/>
      <c r="F70" s="46">
        <f>B70*D70</f>
        <v>475.38800000000003</v>
      </c>
      <c r="J70" s="20">
        <v>27</v>
      </c>
      <c r="K70" s="20"/>
      <c r="L70" s="25"/>
      <c r="M70" s="25"/>
    </row>
    <row r="71" spans="1:13" ht="12.75">
      <c r="A71" t="s">
        <v>28</v>
      </c>
      <c r="F71" s="5"/>
      <c r="J71" s="20">
        <v>28</v>
      </c>
      <c r="K71" s="20"/>
      <c r="L71" s="25"/>
      <c r="M71" s="25"/>
    </row>
    <row r="72" spans="1:13" ht="12.75">
      <c r="A72" s="7" t="s">
        <v>72</v>
      </c>
      <c r="F72" s="5"/>
      <c r="J72" s="20"/>
      <c r="K72" s="20"/>
      <c r="L72" s="25"/>
      <c r="M72" s="25"/>
    </row>
    <row r="73" spans="2:13" ht="12.75">
      <c r="B73">
        <v>2796.4</v>
      </c>
      <c r="C73" t="s">
        <v>13</v>
      </c>
      <c r="D73" s="11">
        <v>0.83</v>
      </c>
      <c r="E73" t="s">
        <v>14</v>
      </c>
      <c r="F73" s="11">
        <f>B73*D73</f>
        <v>2321.012</v>
      </c>
      <c r="J73" s="20"/>
      <c r="K73" s="20"/>
      <c r="L73" s="31" t="s">
        <v>64</v>
      </c>
      <c r="M73" s="34">
        <f>SUM(M44:M72)</f>
        <v>742.96</v>
      </c>
    </row>
    <row r="74" spans="1:6" ht="12.75">
      <c r="A74" s="4" t="s">
        <v>29</v>
      </c>
      <c r="F74" s="32">
        <f>F70+F73</f>
        <v>2796.4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2.08</v>
      </c>
      <c r="E77" t="s">
        <v>14</v>
      </c>
      <c r="F77" s="11">
        <f>B77*D77</f>
        <v>5816.512000000001</v>
      </c>
    </row>
    <row r="78" spans="1:6" ht="12.75">
      <c r="A78" s="4" t="s">
        <v>31</v>
      </c>
      <c r="F78" s="32">
        <f>SUM(F77)</f>
        <v>5816.512000000001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45599.41635552054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2644.766148620191</v>
      </c>
      <c r="I81" s="7"/>
    </row>
    <row r="82" spans="1:9" ht="12.75">
      <c r="A82" s="1"/>
      <c r="B82" s="36" t="s">
        <v>128</v>
      </c>
      <c r="C82" s="49"/>
      <c r="D82" s="1"/>
      <c r="E82" s="58"/>
      <c r="F82" s="59">
        <v>2268.84</v>
      </c>
      <c r="I82" s="7"/>
    </row>
    <row r="83" spans="1:9" ht="12.75">
      <c r="A83" s="1"/>
      <c r="B83" s="36" t="s">
        <v>129</v>
      </c>
      <c r="C83" s="49"/>
      <c r="D83" s="1"/>
      <c r="E83" s="58"/>
      <c r="F83" s="59">
        <v>392.9</v>
      </c>
      <c r="I83" s="7"/>
    </row>
    <row r="84" spans="1:9" ht="12.75">
      <c r="A84" s="1"/>
      <c r="B84" s="36" t="s">
        <v>130</v>
      </c>
      <c r="C84" s="49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50905.922504140726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43497</v>
      </c>
      <c r="C87" s="40">
        <v>-271141</v>
      </c>
      <c r="D87" s="43">
        <f>F44</f>
        <v>35218.1</v>
      </c>
      <c r="E87" s="43">
        <f>F85</f>
        <v>50905.922504140726</v>
      </c>
      <c r="F87" s="44">
        <f>C87+D87-E87</f>
        <v>-286828.8225041407</v>
      </c>
    </row>
    <row r="89" spans="1:6" ht="13.5" thickBot="1">
      <c r="A89" t="s">
        <v>111</v>
      </c>
      <c r="C89" s="55">
        <v>43497</v>
      </c>
      <c r="D89" s="8" t="s">
        <v>112</v>
      </c>
      <c r="E89" s="55">
        <v>43524</v>
      </c>
      <c r="F89" t="s">
        <v>113</v>
      </c>
    </row>
    <row r="90" spans="1:7" ht="13.5" thickBot="1">
      <c r="A90" t="s">
        <v>114</v>
      </c>
      <c r="F90" s="56">
        <f>E87</f>
        <v>50905.922504140726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2019-04-10T11:31:27Z</cp:lastPrinted>
  <dcterms:created xsi:type="dcterms:W3CDTF">2008-08-18T07:30:19Z</dcterms:created>
  <dcterms:modified xsi:type="dcterms:W3CDTF">2019-05-16T12:09:03Z</dcterms:modified>
  <cp:category/>
  <cp:version/>
  <cp:contentType/>
  <cp:contentStatus/>
</cp:coreProperties>
</file>